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iz\Desktop\Kannika Maomongkhon\รพ.สต\รพ.สต.เดือน เม.ย.62\สรุปผลการส่งรายงานทางการเงิน รพ.สต. เขต 8 เดือน เมษายน 2562\"/>
    </mc:Choice>
  </mc:AlternateContent>
  <bookViews>
    <workbookView xWindow="4335" yWindow="255" windowWidth="11025" windowHeight="5310" firstSheet="14" activeTab="14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2.สรุปคะแนน" sheetId="11" r:id="rId16"/>
    <sheet name="3. สรุปรวมราย CUP " sheetId="61" r:id="rId17"/>
  </sheets>
  <definedNames>
    <definedName name="_xlnm._FilterDatabase" localSheetId="16" hidden="1">'3. สรุปรวมราย CUP '!$A$4:$WVN$1070</definedName>
    <definedName name="_xlnm._FilterDatabase" localSheetId="13" hidden="1">นครพนม!$A$1:$AP$154</definedName>
    <definedName name="_xlnm._FilterDatabase" localSheetId="1" hidden="1">บึงกาฬ!$A$1:$AN$70</definedName>
    <definedName name="_xlnm._FilterDatabase" localSheetId="7" hidden="1">'เลย '!$A$1:$AM$130</definedName>
    <definedName name="_xlnm._FilterDatabase" localSheetId="3" hidden="1">หนองบัวลำภู!$A$1:$AM$86</definedName>
    <definedName name="_xlnm._FilterDatabase" localSheetId="4" hidden="1">อด!#REF!</definedName>
    <definedName name="_xlnm._FilterDatabase" localSheetId="5" hidden="1">อุดรธานี!$A$1:$AS$222</definedName>
    <definedName name="DATA1" localSheetId="14">#REF!</definedName>
    <definedName name="DATA1" localSheetId="16">#REF!</definedName>
    <definedName name="DATA1" localSheetId="7">#REF!</definedName>
    <definedName name="DATA1">#REF!</definedName>
    <definedName name="_xlnm.Print_Titles" localSheetId="16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J851" i="61" l="1"/>
  <c r="AI5" i="32" l="1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190" i="32"/>
  <c r="AI191" i="32"/>
  <c r="AI192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190" i="32"/>
  <c r="AH191" i="32"/>
  <c r="AH192" i="32"/>
  <c r="AI4" i="32"/>
  <c r="AH4" i="32"/>
  <c r="AF4" i="32"/>
  <c r="AE4" i="32"/>
  <c r="AM5" i="34"/>
  <c r="AM6" i="34"/>
  <c r="AM7" i="34"/>
  <c r="AM8" i="34"/>
  <c r="AM9" i="34"/>
  <c r="AM10" i="34"/>
  <c r="AM11" i="34"/>
  <c r="AM12" i="34"/>
  <c r="AM13" i="34"/>
  <c r="AM14" i="34"/>
  <c r="AM15" i="34"/>
  <c r="AM16" i="34"/>
  <c r="AM17" i="34"/>
  <c r="AM18" i="34"/>
  <c r="AM19" i="34"/>
  <c r="AM20" i="34"/>
  <c r="AM21" i="34"/>
  <c r="AM22" i="34"/>
  <c r="AM23" i="34"/>
  <c r="AM24" i="34"/>
  <c r="AM25" i="34"/>
  <c r="AM26" i="34"/>
  <c r="AM27" i="34"/>
  <c r="AM28" i="34"/>
  <c r="AM29" i="34"/>
  <c r="AM30" i="34"/>
  <c r="AM31" i="34"/>
  <c r="AM32" i="34"/>
  <c r="AM33" i="34"/>
  <c r="AM34" i="34"/>
  <c r="AM35" i="34"/>
  <c r="AM36" i="34"/>
  <c r="AM37" i="34"/>
  <c r="AM38" i="34"/>
  <c r="AM39" i="34"/>
  <c r="AM40" i="34"/>
  <c r="AM41" i="34"/>
  <c r="AM42" i="34"/>
  <c r="AM43" i="34"/>
  <c r="AM44" i="34"/>
  <c r="AM45" i="34"/>
  <c r="AM46" i="34"/>
  <c r="AM47" i="34"/>
  <c r="AM48" i="34"/>
  <c r="AM49" i="34"/>
  <c r="AM50" i="34"/>
  <c r="AM51" i="34"/>
  <c r="AM52" i="34"/>
  <c r="AM53" i="34"/>
  <c r="AM54" i="34"/>
  <c r="AM55" i="34"/>
  <c r="AM56" i="34"/>
  <c r="AM57" i="34"/>
  <c r="AM58" i="34"/>
  <c r="AM59" i="34"/>
  <c r="AM60" i="34"/>
  <c r="AM61" i="34"/>
  <c r="AM62" i="34"/>
  <c r="AM63" i="34"/>
  <c r="AM64" i="34"/>
  <c r="AM65" i="34"/>
  <c r="AM66" i="34"/>
  <c r="AM67" i="34"/>
  <c r="AM68" i="34"/>
  <c r="AM69" i="34"/>
  <c r="AM70" i="34"/>
  <c r="AM71" i="34"/>
  <c r="AM72" i="34"/>
  <c r="AM73" i="34"/>
  <c r="AM74" i="34"/>
  <c r="AM75" i="34"/>
  <c r="AM76" i="34"/>
  <c r="AM77" i="34"/>
  <c r="AM78" i="34"/>
  <c r="AM79" i="34"/>
  <c r="AM80" i="34"/>
  <c r="AM81" i="34"/>
  <c r="AM82" i="34"/>
  <c r="AM83" i="34"/>
  <c r="AM84" i="34"/>
  <c r="AM85" i="34"/>
  <c r="AM86" i="34"/>
  <c r="AM4" i="34"/>
  <c r="AL5" i="34"/>
  <c r="AL6" i="34"/>
  <c r="AL7" i="34"/>
  <c r="AL8" i="34"/>
  <c r="AL9" i="34"/>
  <c r="AL10" i="34"/>
  <c r="AL11" i="34"/>
  <c r="AL12" i="34"/>
  <c r="AL13" i="34"/>
  <c r="AL14" i="34"/>
  <c r="AL15" i="34"/>
  <c r="AL16" i="34"/>
  <c r="AL17" i="34"/>
  <c r="AL18" i="34"/>
  <c r="AL19" i="34"/>
  <c r="AL20" i="34"/>
  <c r="AL21" i="34"/>
  <c r="AL22" i="34"/>
  <c r="AL23" i="34"/>
  <c r="AL24" i="34"/>
  <c r="AL25" i="34"/>
  <c r="AL26" i="34"/>
  <c r="AL27" i="34"/>
  <c r="AL28" i="34"/>
  <c r="AL29" i="34"/>
  <c r="AL30" i="34"/>
  <c r="AL31" i="34"/>
  <c r="AL32" i="34"/>
  <c r="AL33" i="34"/>
  <c r="AL34" i="34"/>
  <c r="AL35" i="34"/>
  <c r="AL36" i="34"/>
  <c r="AL37" i="34"/>
  <c r="AL38" i="34"/>
  <c r="AL39" i="34"/>
  <c r="AL40" i="34"/>
  <c r="AL41" i="34"/>
  <c r="AL42" i="34"/>
  <c r="AL43" i="34"/>
  <c r="AL44" i="34"/>
  <c r="AL45" i="34"/>
  <c r="AL46" i="34"/>
  <c r="AL47" i="34"/>
  <c r="AL48" i="34"/>
  <c r="AL49" i="34"/>
  <c r="AL50" i="34"/>
  <c r="AL51" i="34"/>
  <c r="AL52" i="34"/>
  <c r="AL53" i="34"/>
  <c r="AL54" i="34"/>
  <c r="AL55" i="34"/>
  <c r="AL56" i="34"/>
  <c r="AL57" i="34"/>
  <c r="AL58" i="34"/>
  <c r="AL59" i="34"/>
  <c r="AL60" i="34"/>
  <c r="AL61" i="34"/>
  <c r="AL62" i="34"/>
  <c r="AL63" i="34"/>
  <c r="AL64" i="34"/>
  <c r="AL65" i="34"/>
  <c r="AL66" i="34"/>
  <c r="AL67" i="34"/>
  <c r="AL68" i="34"/>
  <c r="AL69" i="34"/>
  <c r="AL70" i="34"/>
  <c r="AL71" i="34"/>
  <c r="AL72" i="34"/>
  <c r="AL73" i="34"/>
  <c r="AL74" i="34"/>
  <c r="AL75" i="34"/>
  <c r="AL76" i="34"/>
  <c r="AL77" i="34"/>
  <c r="AL78" i="34"/>
  <c r="AL79" i="34"/>
  <c r="AL80" i="34"/>
  <c r="AL81" i="34"/>
  <c r="AL82" i="34"/>
  <c r="AL83" i="34"/>
  <c r="AL84" i="34"/>
  <c r="AL85" i="34"/>
  <c r="AL86" i="34"/>
  <c r="AL4" i="34"/>
  <c r="AK5" i="34"/>
  <c r="AK6" i="34"/>
  <c r="AK7" i="34"/>
  <c r="AK8" i="34"/>
  <c r="AK9" i="34"/>
  <c r="AK10" i="34"/>
  <c r="AK11" i="34"/>
  <c r="AK12" i="34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K4" i="34"/>
  <c r="AJ5" i="34"/>
  <c r="AJ6" i="34"/>
  <c r="AJ7" i="34"/>
  <c r="AJ8" i="34"/>
  <c r="AJ9" i="34"/>
  <c r="AJ10" i="34"/>
  <c r="AJ11" i="34"/>
  <c r="AJ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4" i="34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4" i="34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4" i="39"/>
  <c r="AK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I5" i="39"/>
  <c r="AI6" i="39"/>
  <c r="AI7" i="39"/>
  <c r="AI8" i="39"/>
  <c r="AI9" i="39"/>
  <c r="AI10" i="39"/>
  <c r="AI11" i="39"/>
  <c r="AI12" i="39"/>
  <c r="AI13" i="39"/>
  <c r="AI14" i="39"/>
  <c r="AI15" i="39"/>
  <c r="AI16" i="39"/>
  <c r="AI17" i="39"/>
  <c r="AI18" i="39"/>
  <c r="AI19" i="39"/>
  <c r="AI20" i="39"/>
  <c r="AI21" i="39"/>
  <c r="AI22" i="39"/>
  <c r="AI23" i="39"/>
  <c r="AI24" i="39"/>
  <c r="AI25" i="39"/>
  <c r="AI26" i="39"/>
  <c r="AI27" i="39"/>
  <c r="AI28" i="39"/>
  <c r="AI29" i="39"/>
  <c r="AI30" i="39"/>
  <c r="AI31" i="39"/>
  <c r="AI32" i="39"/>
  <c r="AI33" i="39"/>
  <c r="AI34" i="39"/>
  <c r="AI35" i="39"/>
  <c r="AI36" i="39"/>
  <c r="AI37" i="39"/>
  <c r="AI38" i="39"/>
  <c r="AI39" i="39"/>
  <c r="AI40" i="39"/>
  <c r="AI41" i="39"/>
  <c r="AI42" i="39"/>
  <c r="AI43" i="39"/>
  <c r="AI44" i="39"/>
  <c r="AI45" i="39"/>
  <c r="AI46" i="39"/>
  <c r="AI47" i="39"/>
  <c r="AI48" i="39"/>
  <c r="AI49" i="39"/>
  <c r="AI50" i="39"/>
  <c r="AI51" i="39"/>
  <c r="AI52" i="39"/>
  <c r="AI53" i="39"/>
  <c r="AI54" i="39"/>
  <c r="AI55" i="39"/>
  <c r="AI56" i="39"/>
  <c r="AI57" i="39"/>
  <c r="AI58" i="39"/>
  <c r="AI59" i="39"/>
  <c r="AI60" i="39"/>
  <c r="AI61" i="39"/>
  <c r="AI62" i="39"/>
  <c r="AI63" i="39"/>
  <c r="AI64" i="39"/>
  <c r="AI65" i="39"/>
  <c r="AI66" i="39"/>
  <c r="AI67" i="39"/>
  <c r="AI68" i="39"/>
  <c r="AI69" i="39"/>
  <c r="AI70" i="39"/>
  <c r="AI71" i="39"/>
  <c r="AI72" i="39"/>
  <c r="AI73" i="39"/>
  <c r="AI74" i="39"/>
  <c r="AI75" i="39"/>
  <c r="AI76" i="39"/>
  <c r="AI77" i="39"/>
  <c r="AI78" i="39"/>
  <c r="AI79" i="39"/>
  <c r="AI80" i="39"/>
  <c r="AI81" i="39"/>
  <c r="AI82" i="39"/>
  <c r="AI83" i="39"/>
  <c r="AI84" i="39"/>
  <c r="AI85" i="39"/>
  <c r="AI86" i="39"/>
  <c r="AI87" i="39"/>
  <c r="AI88" i="39"/>
  <c r="AI89" i="39"/>
  <c r="AI90" i="39"/>
  <c r="AI91" i="39"/>
  <c r="AI92" i="39"/>
  <c r="AI93" i="39"/>
  <c r="AI94" i="39"/>
  <c r="AI95" i="39"/>
  <c r="AI96" i="39"/>
  <c r="AI97" i="39"/>
  <c r="AI98" i="39"/>
  <c r="AI99" i="39"/>
  <c r="AI100" i="39"/>
  <c r="AI101" i="39"/>
  <c r="AI102" i="39"/>
  <c r="AI103" i="39"/>
  <c r="AI104" i="39"/>
  <c r="AI105" i="39"/>
  <c r="AI106" i="39"/>
  <c r="AI107" i="39"/>
  <c r="AI108" i="39"/>
  <c r="AI109" i="39"/>
  <c r="AI110" i="39"/>
  <c r="AI111" i="39"/>
  <c r="AI112" i="39"/>
  <c r="AI113" i="39"/>
  <c r="AI114" i="39"/>
  <c r="AI115" i="39"/>
  <c r="AI116" i="39"/>
  <c r="AI117" i="39"/>
  <c r="AI118" i="39"/>
  <c r="AI119" i="39"/>
  <c r="AI120" i="39"/>
  <c r="AI121" i="39"/>
  <c r="AI122" i="39"/>
  <c r="AI123" i="39"/>
  <c r="AI124" i="39"/>
  <c r="AI125" i="39"/>
  <c r="AI126" i="39"/>
  <c r="AI127" i="39"/>
  <c r="AI128" i="39"/>
  <c r="AI129" i="39"/>
  <c r="AI130" i="39"/>
  <c r="AI4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4" i="39"/>
  <c r="AQ5" i="16"/>
  <c r="AQ6" i="16"/>
  <c r="AQ7" i="16"/>
  <c r="AQ8" i="16"/>
  <c r="AQ9" i="16"/>
  <c r="AQ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218" i="16"/>
  <c r="AQ219" i="16"/>
  <c r="AQ220" i="16"/>
  <c r="AQ221" i="16"/>
  <c r="AQ222" i="16"/>
  <c r="AQ4" i="16"/>
  <c r="AP5" i="16"/>
  <c r="AP6" i="16"/>
  <c r="AP7" i="16"/>
  <c r="AP8" i="16"/>
  <c r="AP9" i="16"/>
  <c r="AP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218" i="16"/>
  <c r="AP219" i="16"/>
  <c r="AP220" i="16"/>
  <c r="AP221" i="16"/>
  <c r="AP222" i="16"/>
  <c r="AP4" i="16"/>
  <c r="AN5" i="16"/>
  <c r="AN6" i="16"/>
  <c r="AN7" i="16"/>
  <c r="AN8" i="16"/>
  <c r="AN9" i="16"/>
  <c r="AN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220" i="16"/>
  <c r="AN221" i="16"/>
  <c r="AN222" i="16"/>
  <c r="AN4" i="16"/>
  <c r="AM4" i="16"/>
  <c r="AK5" i="15"/>
  <c r="AK6" i="15"/>
  <c r="AK7" i="15"/>
  <c r="AK8" i="15"/>
  <c r="AK9" i="15"/>
  <c r="AK10" i="15"/>
  <c r="AK11" i="15"/>
  <c r="AK12" i="15"/>
  <c r="AK13" i="15"/>
  <c r="AK14" i="15"/>
  <c r="AK15" i="15"/>
  <c r="AK16" i="15"/>
  <c r="AK17" i="15"/>
  <c r="AK18" i="15"/>
  <c r="AK19" i="15"/>
  <c r="AK20" i="15"/>
  <c r="AK21" i="15"/>
  <c r="AK22" i="15"/>
  <c r="AK23" i="15"/>
  <c r="AK24" i="15"/>
  <c r="AK25" i="15"/>
  <c r="AK26" i="15"/>
  <c r="AK27" i="15"/>
  <c r="AK28" i="15"/>
  <c r="AK29" i="15"/>
  <c r="AK30" i="15"/>
  <c r="AK31" i="15"/>
  <c r="AK32" i="15"/>
  <c r="AK33" i="15"/>
  <c r="AK34" i="15"/>
  <c r="AK35" i="15"/>
  <c r="AK36" i="15"/>
  <c r="AK37" i="15"/>
  <c r="AK38" i="15"/>
  <c r="AK39" i="15"/>
  <c r="AK40" i="15"/>
  <c r="AK41" i="15"/>
  <c r="AK42" i="15"/>
  <c r="AK43" i="15"/>
  <c r="AK44" i="15"/>
  <c r="AK45" i="15"/>
  <c r="AK46" i="15"/>
  <c r="AK47" i="15"/>
  <c r="AK48" i="15"/>
  <c r="AK49" i="15"/>
  <c r="AK50" i="15"/>
  <c r="AK51" i="15"/>
  <c r="AK52" i="15"/>
  <c r="AK53" i="15"/>
  <c r="AK54" i="15"/>
  <c r="AK55" i="15"/>
  <c r="AK56" i="15"/>
  <c r="AK57" i="15"/>
  <c r="AK58" i="15"/>
  <c r="AK59" i="15"/>
  <c r="AK60" i="15"/>
  <c r="AK61" i="15"/>
  <c r="AK62" i="15"/>
  <c r="AK63" i="15"/>
  <c r="AK64" i="15"/>
  <c r="AK65" i="15"/>
  <c r="AK66" i="15"/>
  <c r="AK67" i="15"/>
  <c r="AK68" i="15"/>
  <c r="AK69" i="15"/>
  <c r="AK70" i="15"/>
  <c r="AK71" i="15"/>
  <c r="AK72" i="15"/>
  <c r="AK73" i="15"/>
  <c r="AK74" i="15"/>
  <c r="AK75" i="15"/>
  <c r="AK76" i="15"/>
  <c r="AK77" i="15"/>
  <c r="AK78" i="15"/>
  <c r="AK79" i="15"/>
  <c r="AK80" i="15"/>
  <c r="AK81" i="15"/>
  <c r="AK82" i="15"/>
  <c r="AK83" i="15"/>
  <c r="AK84" i="15"/>
  <c r="AK85" i="15"/>
  <c r="AK86" i="15"/>
  <c r="AL5" i="15"/>
  <c r="AL6" i="15"/>
  <c r="AL7" i="15"/>
  <c r="AL8" i="15"/>
  <c r="AL9" i="15"/>
  <c r="AL10" i="15"/>
  <c r="AL11" i="15"/>
  <c r="AL12" i="15"/>
  <c r="AL13" i="15"/>
  <c r="AL14" i="15"/>
  <c r="AL15" i="15"/>
  <c r="AL16" i="15"/>
  <c r="AL17" i="15"/>
  <c r="AL18" i="15"/>
  <c r="AL19" i="15"/>
  <c r="AL20" i="15"/>
  <c r="AL21" i="15"/>
  <c r="AL22" i="15"/>
  <c r="AL23" i="15"/>
  <c r="AL24" i="15"/>
  <c r="AL25" i="15"/>
  <c r="AL26" i="15"/>
  <c r="AL27" i="15"/>
  <c r="AL28" i="15"/>
  <c r="AL29" i="15"/>
  <c r="AL30" i="15"/>
  <c r="AL31" i="15"/>
  <c r="AL32" i="15"/>
  <c r="AL33" i="15"/>
  <c r="AL34" i="15"/>
  <c r="AL35" i="15"/>
  <c r="AL36" i="15"/>
  <c r="AL37" i="15"/>
  <c r="AL38" i="15"/>
  <c r="AL39" i="15"/>
  <c r="AL40" i="15"/>
  <c r="AL41" i="15"/>
  <c r="AL42" i="15"/>
  <c r="AL43" i="15"/>
  <c r="AL44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1" i="15"/>
  <c r="AL82" i="15"/>
  <c r="AL83" i="15"/>
  <c r="AL84" i="15"/>
  <c r="AL85" i="15"/>
  <c r="AL86" i="15"/>
  <c r="AL4" i="15"/>
  <c r="AK4" i="15"/>
  <c r="AI4" i="15"/>
  <c r="AI5" i="15"/>
  <c r="AI6" i="15"/>
  <c r="AI7" i="15"/>
  <c r="AI8" i="15"/>
  <c r="AI9" i="15"/>
  <c r="AI10" i="15"/>
  <c r="AI11" i="15"/>
  <c r="AI12" i="15"/>
  <c r="AI13" i="15"/>
  <c r="AI14" i="15"/>
  <c r="AI15" i="15"/>
  <c r="AI16" i="15"/>
  <c r="AI17" i="15"/>
  <c r="AI18" i="15"/>
  <c r="AI19" i="15"/>
  <c r="AI20" i="15"/>
  <c r="AI21" i="15"/>
  <c r="AI22" i="15"/>
  <c r="AI23" i="15"/>
  <c r="AI24" i="15"/>
  <c r="AI25" i="15"/>
  <c r="AI26" i="15"/>
  <c r="AI27" i="15"/>
  <c r="AI28" i="15"/>
  <c r="AI29" i="15"/>
  <c r="AI30" i="15"/>
  <c r="AI31" i="15"/>
  <c r="AI32" i="15"/>
  <c r="AI33" i="15"/>
  <c r="AI34" i="15"/>
  <c r="AI35" i="15"/>
  <c r="AI36" i="15"/>
  <c r="AI37" i="15"/>
  <c r="AI38" i="15"/>
  <c r="AI39" i="15"/>
  <c r="AI40" i="15"/>
  <c r="AI41" i="15"/>
  <c r="AI42" i="15"/>
  <c r="AI43" i="15"/>
  <c r="AI44" i="15"/>
  <c r="AI45" i="15"/>
  <c r="AI46" i="15"/>
  <c r="AI47" i="15"/>
  <c r="AI48" i="15"/>
  <c r="AI49" i="15"/>
  <c r="AI50" i="15"/>
  <c r="AI51" i="15"/>
  <c r="AI52" i="15"/>
  <c r="AI53" i="15"/>
  <c r="AI54" i="15"/>
  <c r="AI55" i="15"/>
  <c r="AI56" i="15"/>
  <c r="AI57" i="15"/>
  <c r="AI58" i="15"/>
  <c r="AI59" i="15"/>
  <c r="AI60" i="15"/>
  <c r="AI61" i="15"/>
  <c r="AI62" i="15"/>
  <c r="AI63" i="15"/>
  <c r="AI64" i="15"/>
  <c r="AI65" i="15"/>
  <c r="AI66" i="15"/>
  <c r="AI67" i="15"/>
  <c r="AI68" i="15"/>
  <c r="AI69" i="15"/>
  <c r="AI70" i="15"/>
  <c r="AI71" i="15"/>
  <c r="AI72" i="15"/>
  <c r="AI73" i="15"/>
  <c r="AI74" i="15"/>
  <c r="AI75" i="15"/>
  <c r="AI76" i="15"/>
  <c r="AI77" i="15"/>
  <c r="AI78" i="15"/>
  <c r="AI79" i="15"/>
  <c r="AI80" i="15"/>
  <c r="AI81" i="15"/>
  <c r="AI82" i="15"/>
  <c r="AI83" i="15"/>
  <c r="AI84" i="15"/>
  <c r="AI85" i="15"/>
  <c r="AI86" i="15"/>
  <c r="AH4" i="15"/>
  <c r="AH5" i="15"/>
  <c r="AH6" i="15"/>
  <c r="AH7" i="15"/>
  <c r="AH8" i="15"/>
  <c r="AH9" i="15"/>
  <c r="AH10" i="15"/>
  <c r="AH11" i="15"/>
  <c r="AH12" i="15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H47" i="15"/>
  <c r="AH48" i="15"/>
  <c r="AH49" i="15"/>
  <c r="AH50" i="15"/>
  <c r="AH51" i="15"/>
  <c r="AH52" i="15"/>
  <c r="AH53" i="15"/>
  <c r="AH54" i="15"/>
  <c r="AH55" i="15"/>
  <c r="AH56" i="15"/>
  <c r="AH57" i="15"/>
  <c r="AH58" i="15"/>
  <c r="AH59" i="15"/>
  <c r="AH60" i="15"/>
  <c r="AH61" i="15"/>
  <c r="AH62" i="15"/>
  <c r="AH63" i="15"/>
  <c r="AH64" i="15"/>
  <c r="AH65" i="15"/>
  <c r="AH66" i="15"/>
  <c r="AH67" i="15"/>
  <c r="AH68" i="15"/>
  <c r="AH69" i="15"/>
  <c r="AH70" i="15"/>
  <c r="AH71" i="15"/>
  <c r="AH72" i="15"/>
  <c r="AH73" i="15"/>
  <c r="AH74" i="15"/>
  <c r="AH75" i="15"/>
  <c r="AH76" i="15"/>
  <c r="AH77" i="15"/>
  <c r="AH78" i="15"/>
  <c r="AH79" i="15"/>
  <c r="AH80" i="15"/>
  <c r="AH81" i="15"/>
  <c r="AH82" i="15"/>
  <c r="AH83" i="15"/>
  <c r="AH84" i="15"/>
  <c r="AH85" i="15"/>
  <c r="AH86" i="15"/>
  <c r="AM6" i="19"/>
  <c r="AM7" i="19"/>
  <c r="AM8" i="19"/>
  <c r="AM9" i="19"/>
  <c r="AM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5" i="19"/>
  <c r="AL6" i="19"/>
  <c r="AL7" i="19"/>
  <c r="AL8" i="19"/>
  <c r="AL9" i="19"/>
  <c r="AL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5" i="19"/>
  <c r="AK5" i="19"/>
  <c r="AJ5" i="19"/>
  <c r="AJ6" i="19"/>
  <c r="AJ7" i="19"/>
  <c r="AJ8" i="19"/>
  <c r="AJ9" i="19"/>
  <c r="AJ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4" i="19"/>
  <c r="AI5" i="19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4" i="19"/>
  <c r="AK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L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O4" i="30"/>
  <c r="AN4" i="30"/>
  <c r="AH3" i="15" l="1"/>
  <c r="AN3" i="30"/>
  <c r="O433" i="61"/>
  <c r="H419" i="61"/>
  <c r="H416" i="61"/>
  <c r="H236" i="61"/>
  <c r="H426" i="61"/>
  <c r="J243" i="61"/>
  <c r="P236" i="61"/>
  <c r="P419" i="61"/>
  <c r="J418" i="61"/>
  <c r="J419" i="61" s="1"/>
  <c r="AM14" i="30" l="1"/>
  <c r="AM41" i="30"/>
  <c r="AM57" i="30"/>
  <c r="AM86" i="30"/>
  <c r="AM102" i="30"/>
  <c r="AM121" i="30"/>
  <c r="AM126" i="30"/>
  <c r="AM142" i="30"/>
  <c r="AM9" i="30"/>
  <c r="AM38" i="30"/>
  <c r="AM54" i="30"/>
  <c r="AM73" i="30"/>
  <c r="AM78" i="30"/>
  <c r="AM94" i="30"/>
  <c r="AM137" i="30"/>
  <c r="AK5" i="30"/>
  <c r="AK6" i="30"/>
  <c r="AM6" i="30" s="1"/>
  <c r="AK7" i="30"/>
  <c r="AK8" i="30"/>
  <c r="AM8" i="30" s="1"/>
  <c r="AK9" i="30"/>
  <c r="AK10" i="30"/>
  <c r="AK11" i="30"/>
  <c r="AK12" i="30"/>
  <c r="AM12" i="30" s="1"/>
  <c r="AK13" i="30"/>
  <c r="AK14" i="30"/>
  <c r="AK15" i="30"/>
  <c r="AK16" i="30"/>
  <c r="AM16" i="30" s="1"/>
  <c r="AK17" i="30"/>
  <c r="AK18" i="30"/>
  <c r="AK19" i="30"/>
  <c r="AK20" i="30"/>
  <c r="AM20" i="30" s="1"/>
  <c r="AK21" i="30"/>
  <c r="AK22" i="30"/>
  <c r="AM22" i="30" s="1"/>
  <c r="AK23" i="30"/>
  <c r="AK24" i="30"/>
  <c r="AM24" i="30" s="1"/>
  <c r="AK25" i="30"/>
  <c r="AM25" i="30" s="1"/>
  <c r="AK26" i="30"/>
  <c r="AK27" i="30"/>
  <c r="AK28" i="30"/>
  <c r="AM28" i="30" s="1"/>
  <c r="AK29" i="30"/>
  <c r="AK30" i="30"/>
  <c r="AM30" i="30" s="1"/>
  <c r="AK31" i="30"/>
  <c r="AK32" i="30"/>
  <c r="AM32" i="30" s="1"/>
  <c r="AK33" i="30"/>
  <c r="AK34" i="30"/>
  <c r="AK35" i="30"/>
  <c r="AK36" i="30"/>
  <c r="AM36" i="30" s="1"/>
  <c r="AK37" i="30"/>
  <c r="AK38" i="30"/>
  <c r="AK39" i="30"/>
  <c r="AK40" i="30"/>
  <c r="AM40" i="30" s="1"/>
  <c r="AK41" i="30"/>
  <c r="AK42" i="30"/>
  <c r="AK43" i="30"/>
  <c r="AK44" i="30"/>
  <c r="AM44" i="30" s="1"/>
  <c r="AK45" i="30"/>
  <c r="AK46" i="30"/>
  <c r="AM46" i="30" s="1"/>
  <c r="AK47" i="30"/>
  <c r="AK48" i="30"/>
  <c r="AM48" i="30" s="1"/>
  <c r="AK49" i="30"/>
  <c r="AK50" i="30"/>
  <c r="AK51" i="30"/>
  <c r="AK52" i="30"/>
  <c r="AM52" i="30" s="1"/>
  <c r="AK53" i="30"/>
  <c r="AK54" i="30"/>
  <c r="AK55" i="30"/>
  <c r="AK56" i="30"/>
  <c r="AM56" i="30" s="1"/>
  <c r="AK57" i="30"/>
  <c r="AK58" i="30"/>
  <c r="AK59" i="30"/>
  <c r="AK60" i="30"/>
  <c r="AM60" i="30" s="1"/>
  <c r="AK61" i="30"/>
  <c r="AK62" i="30"/>
  <c r="AM62" i="30" s="1"/>
  <c r="AK63" i="30"/>
  <c r="AK64" i="30"/>
  <c r="AM64" i="30" s="1"/>
  <c r="AK65" i="30"/>
  <c r="AK66" i="30"/>
  <c r="AK67" i="30"/>
  <c r="AK68" i="30"/>
  <c r="AM68" i="30" s="1"/>
  <c r="AK69" i="30"/>
  <c r="AK70" i="30"/>
  <c r="AM70" i="30" s="1"/>
  <c r="AK71" i="30"/>
  <c r="AK72" i="30"/>
  <c r="AM72" i="30" s="1"/>
  <c r="AK73" i="30"/>
  <c r="AK74" i="30"/>
  <c r="AK75" i="30"/>
  <c r="AK76" i="30"/>
  <c r="AM76" i="30" s="1"/>
  <c r="AK77" i="30"/>
  <c r="AK78" i="30"/>
  <c r="AK79" i="30"/>
  <c r="AK80" i="30"/>
  <c r="AM80" i="30" s="1"/>
  <c r="AK81" i="30"/>
  <c r="AK82" i="30"/>
  <c r="AK83" i="30"/>
  <c r="AK84" i="30"/>
  <c r="AM84" i="30" s="1"/>
  <c r="AK85" i="30"/>
  <c r="AK86" i="30"/>
  <c r="AK87" i="30"/>
  <c r="AK88" i="30"/>
  <c r="AM88" i="30" s="1"/>
  <c r="AK89" i="30"/>
  <c r="AM89" i="30" s="1"/>
  <c r="AK90" i="30"/>
  <c r="AK91" i="30"/>
  <c r="AK92" i="30"/>
  <c r="AM92" i="30" s="1"/>
  <c r="AK93" i="30"/>
  <c r="AK94" i="30"/>
  <c r="AK95" i="30"/>
  <c r="AK96" i="30"/>
  <c r="AM96" i="30" s="1"/>
  <c r="AK97" i="30"/>
  <c r="AK98" i="30"/>
  <c r="AK99" i="30"/>
  <c r="AK100" i="30"/>
  <c r="AM100" i="30" s="1"/>
  <c r="AK101" i="30"/>
  <c r="AK102" i="30"/>
  <c r="AK103" i="30"/>
  <c r="AK104" i="30"/>
  <c r="AM104" i="30" s="1"/>
  <c r="AK105" i="30"/>
  <c r="AM105" i="30" s="1"/>
  <c r="AK106" i="30"/>
  <c r="AK107" i="30"/>
  <c r="AK108" i="30"/>
  <c r="AM108" i="30" s="1"/>
  <c r="AK109" i="30"/>
  <c r="AK110" i="30"/>
  <c r="AM110" i="30" s="1"/>
  <c r="AK111" i="30"/>
  <c r="AK112" i="30"/>
  <c r="AM112" i="30" s="1"/>
  <c r="AK113" i="30"/>
  <c r="AK114" i="30"/>
  <c r="AK115" i="30"/>
  <c r="AK116" i="30"/>
  <c r="AM116" i="30" s="1"/>
  <c r="AK117" i="30"/>
  <c r="AK118" i="30"/>
  <c r="AM118" i="30" s="1"/>
  <c r="AK119" i="30"/>
  <c r="AK120" i="30"/>
  <c r="AM120" i="30" s="1"/>
  <c r="AK121" i="30"/>
  <c r="AK122" i="30"/>
  <c r="AK123" i="30"/>
  <c r="AK124" i="30"/>
  <c r="AM124" i="30" s="1"/>
  <c r="AK125" i="30"/>
  <c r="AK126" i="30"/>
  <c r="AK127" i="30"/>
  <c r="AK128" i="30"/>
  <c r="AM128" i="30" s="1"/>
  <c r="AK129" i="30"/>
  <c r="AK130" i="30"/>
  <c r="AK131" i="30"/>
  <c r="AK132" i="30"/>
  <c r="AM132" i="30" s="1"/>
  <c r="AK133" i="30"/>
  <c r="AK134" i="30"/>
  <c r="AM134" i="30" s="1"/>
  <c r="AK135" i="30"/>
  <c r="AK136" i="30"/>
  <c r="AM136" i="30" s="1"/>
  <c r="AK137" i="30"/>
  <c r="AK138" i="30"/>
  <c r="AK139" i="30"/>
  <c r="AK140" i="30"/>
  <c r="AM140" i="30" s="1"/>
  <c r="AK141" i="30"/>
  <c r="AK142" i="30"/>
  <c r="AK143" i="30"/>
  <c r="AK144" i="30"/>
  <c r="AM144" i="30" s="1"/>
  <c r="AK145" i="30"/>
  <c r="AK146" i="30"/>
  <c r="AK147" i="30"/>
  <c r="AK148" i="30"/>
  <c r="AM148" i="30" s="1"/>
  <c r="AK149" i="30"/>
  <c r="AK150" i="30"/>
  <c r="AM150" i="30" s="1"/>
  <c r="AK151" i="30"/>
  <c r="AK152" i="30"/>
  <c r="AM152" i="30" s="1"/>
  <c r="AK153" i="30"/>
  <c r="AM153" i="30" s="1"/>
  <c r="AK154" i="30"/>
  <c r="AG48" i="32"/>
  <c r="AG64" i="32"/>
  <c r="AG80" i="32"/>
  <c r="AG176" i="32"/>
  <c r="AG192" i="32"/>
  <c r="AF23" i="32"/>
  <c r="AF24" i="32"/>
  <c r="AF25" i="32"/>
  <c r="AF26" i="32"/>
  <c r="AF27" i="32"/>
  <c r="AF28" i="32"/>
  <c r="AF29" i="32"/>
  <c r="AG29" i="32" s="1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G45" i="32" s="1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G61" i="32" s="1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G77" i="32" s="1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G93" i="32" s="1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G109" i="32" s="1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G125" i="32" s="1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G141" i="32" s="1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G157" i="32" s="1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G173" i="32" s="1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G189" i="32" s="1"/>
  <c r="AF190" i="32"/>
  <c r="AF191" i="32"/>
  <c r="AF192" i="32"/>
  <c r="AF22" i="32"/>
  <c r="AE23" i="32"/>
  <c r="AE24" i="32"/>
  <c r="AG24" i="32" s="1"/>
  <c r="AE25" i="32"/>
  <c r="AG25" i="32" s="1"/>
  <c r="AE26" i="32"/>
  <c r="AG26" i="32" s="1"/>
  <c r="AE27" i="32"/>
  <c r="AE28" i="32"/>
  <c r="AE29" i="32"/>
  <c r="AE30" i="32"/>
  <c r="AE31" i="32"/>
  <c r="AE32" i="32"/>
  <c r="AG32" i="32" s="1"/>
  <c r="AE33" i="32"/>
  <c r="AG33" i="32" s="1"/>
  <c r="AE34" i="32"/>
  <c r="AG34" i="32" s="1"/>
  <c r="AE35" i="32"/>
  <c r="AE36" i="32"/>
  <c r="AE37" i="32"/>
  <c r="AE38" i="32"/>
  <c r="AE39" i="32"/>
  <c r="AE40" i="32"/>
  <c r="AG40" i="32" s="1"/>
  <c r="AE41" i="32"/>
  <c r="AG41" i="32" s="1"/>
  <c r="AE42" i="32"/>
  <c r="AG42" i="32" s="1"/>
  <c r="AE43" i="32"/>
  <c r="AE44" i="32"/>
  <c r="AE45" i="32"/>
  <c r="AE46" i="32"/>
  <c r="AE47" i="32"/>
  <c r="AE48" i="32"/>
  <c r="AE49" i="32"/>
  <c r="AG49" i="32" s="1"/>
  <c r="AE50" i="32"/>
  <c r="AG50" i="32" s="1"/>
  <c r="AE51" i="32"/>
  <c r="AE52" i="32"/>
  <c r="AE53" i="32"/>
  <c r="AE54" i="32"/>
  <c r="AE55" i="32"/>
  <c r="AE56" i="32"/>
  <c r="AG56" i="32" s="1"/>
  <c r="AE57" i="32"/>
  <c r="AG57" i="32" s="1"/>
  <c r="AE58" i="32"/>
  <c r="AG58" i="32" s="1"/>
  <c r="AE59" i="32"/>
  <c r="AE60" i="32"/>
  <c r="AE61" i="32"/>
  <c r="AE62" i="32"/>
  <c r="AE63" i="32"/>
  <c r="AE64" i="32"/>
  <c r="AE65" i="32"/>
  <c r="AG65" i="32" s="1"/>
  <c r="AE66" i="32"/>
  <c r="AG66" i="32" s="1"/>
  <c r="AE67" i="32"/>
  <c r="AE68" i="32"/>
  <c r="AE69" i="32"/>
  <c r="AE70" i="32"/>
  <c r="AE71" i="32"/>
  <c r="AE72" i="32"/>
  <c r="AG72" i="32" s="1"/>
  <c r="AE73" i="32"/>
  <c r="AG73" i="32" s="1"/>
  <c r="AE74" i="32"/>
  <c r="AG74" i="32" s="1"/>
  <c r="AE75" i="32"/>
  <c r="AE76" i="32"/>
  <c r="AE77" i="32"/>
  <c r="AE78" i="32"/>
  <c r="AE79" i="32"/>
  <c r="AE80" i="32"/>
  <c r="AE81" i="32"/>
  <c r="AG81" i="32" s="1"/>
  <c r="AE82" i="32"/>
  <c r="AG82" i="32" s="1"/>
  <c r="AE83" i="32"/>
  <c r="AE84" i="32"/>
  <c r="AE85" i="32"/>
  <c r="AE86" i="32"/>
  <c r="AE87" i="32"/>
  <c r="AE88" i="32"/>
  <c r="AG88" i="32" s="1"/>
  <c r="AE89" i="32"/>
  <c r="AG89" i="32" s="1"/>
  <c r="AE90" i="32"/>
  <c r="AG90" i="32" s="1"/>
  <c r="AE91" i="32"/>
  <c r="AE92" i="32"/>
  <c r="AE93" i="32"/>
  <c r="AE94" i="32"/>
  <c r="AE95" i="32"/>
  <c r="AE96" i="32"/>
  <c r="AG96" i="32" s="1"/>
  <c r="AE97" i="32"/>
  <c r="AG97" i="32" s="1"/>
  <c r="AE98" i="32"/>
  <c r="AG98" i="32" s="1"/>
  <c r="AE99" i="32"/>
  <c r="AE100" i="32"/>
  <c r="AE101" i="32"/>
  <c r="AE102" i="32"/>
  <c r="AE103" i="32"/>
  <c r="AE104" i="32"/>
  <c r="AG104" i="32" s="1"/>
  <c r="AE105" i="32"/>
  <c r="AG105" i="32" s="1"/>
  <c r="AE106" i="32"/>
  <c r="AG106" i="32" s="1"/>
  <c r="AE107" i="32"/>
  <c r="AE108" i="32"/>
  <c r="AE109" i="32"/>
  <c r="AE110" i="32"/>
  <c r="AE111" i="32"/>
  <c r="AE112" i="32"/>
  <c r="AG112" i="32" s="1"/>
  <c r="AE113" i="32"/>
  <c r="AG113" i="32" s="1"/>
  <c r="AE114" i="32"/>
  <c r="AG114" i="32" s="1"/>
  <c r="AE115" i="32"/>
  <c r="AE116" i="32"/>
  <c r="AE117" i="32"/>
  <c r="AE118" i="32"/>
  <c r="AE119" i="32"/>
  <c r="AE120" i="32"/>
  <c r="AG120" i="32" s="1"/>
  <c r="AE121" i="32"/>
  <c r="AG121" i="32" s="1"/>
  <c r="AE122" i="32"/>
  <c r="AG122" i="32" s="1"/>
  <c r="AE123" i="32"/>
  <c r="AE124" i="32"/>
  <c r="AE125" i="32"/>
  <c r="AE126" i="32"/>
  <c r="AE127" i="32"/>
  <c r="AE128" i="32"/>
  <c r="AG128" i="32" s="1"/>
  <c r="AE129" i="32"/>
  <c r="AG129" i="32" s="1"/>
  <c r="AE130" i="32"/>
  <c r="AG130" i="32" s="1"/>
  <c r="AE131" i="32"/>
  <c r="AE132" i="32"/>
  <c r="AE133" i="32"/>
  <c r="AE134" i="32"/>
  <c r="AE135" i="32"/>
  <c r="AE136" i="32"/>
  <c r="AG136" i="32" s="1"/>
  <c r="AE137" i="32"/>
  <c r="AG137" i="32" s="1"/>
  <c r="AE138" i="32"/>
  <c r="AG138" i="32" s="1"/>
  <c r="AE139" i="32"/>
  <c r="AE140" i="32"/>
  <c r="AE141" i="32"/>
  <c r="AE142" i="32"/>
  <c r="AE143" i="32"/>
  <c r="AE144" i="32"/>
  <c r="AG144" i="32" s="1"/>
  <c r="AE145" i="32"/>
  <c r="AG145" i="32" s="1"/>
  <c r="AE146" i="32"/>
  <c r="AG146" i="32" s="1"/>
  <c r="AE147" i="32"/>
  <c r="AE148" i="32"/>
  <c r="AE149" i="32"/>
  <c r="AE150" i="32"/>
  <c r="AE151" i="32"/>
  <c r="AE152" i="32"/>
  <c r="AG152" i="32" s="1"/>
  <c r="AE153" i="32"/>
  <c r="AG153" i="32" s="1"/>
  <c r="AE154" i="32"/>
  <c r="AG154" i="32" s="1"/>
  <c r="AE155" i="32"/>
  <c r="AE156" i="32"/>
  <c r="AE157" i="32"/>
  <c r="AE158" i="32"/>
  <c r="AE159" i="32"/>
  <c r="AE160" i="32"/>
  <c r="AG160" i="32" s="1"/>
  <c r="AE161" i="32"/>
  <c r="AG161" i="32" s="1"/>
  <c r="AE162" i="32"/>
  <c r="AG162" i="32" s="1"/>
  <c r="AE163" i="32"/>
  <c r="AE164" i="32"/>
  <c r="AE165" i="32"/>
  <c r="AE166" i="32"/>
  <c r="AE167" i="32"/>
  <c r="AE168" i="32"/>
  <c r="AG168" i="32" s="1"/>
  <c r="AE169" i="32"/>
  <c r="AG169" i="32" s="1"/>
  <c r="AE170" i="32"/>
  <c r="AG170" i="32" s="1"/>
  <c r="AE171" i="32"/>
  <c r="AE172" i="32"/>
  <c r="AE173" i="32"/>
  <c r="AE174" i="32"/>
  <c r="AE175" i="32"/>
  <c r="AE176" i="32"/>
  <c r="AE177" i="32"/>
  <c r="AG177" i="32" s="1"/>
  <c r="AE178" i="32"/>
  <c r="AG178" i="32" s="1"/>
  <c r="AE179" i="32"/>
  <c r="AE180" i="32"/>
  <c r="AE181" i="32"/>
  <c r="AE182" i="32"/>
  <c r="AE183" i="32"/>
  <c r="AE184" i="32"/>
  <c r="AG184" i="32" s="1"/>
  <c r="AE185" i="32"/>
  <c r="AG185" i="32" s="1"/>
  <c r="AE186" i="32"/>
  <c r="AG186" i="32" s="1"/>
  <c r="AE187" i="32"/>
  <c r="AE188" i="32"/>
  <c r="AE189" i="32"/>
  <c r="AE190" i="32"/>
  <c r="AE191" i="32"/>
  <c r="AE192" i="32"/>
  <c r="AE22" i="32"/>
  <c r="AG22" i="32" s="1"/>
  <c r="AJ5" i="39"/>
  <c r="AJ16" i="39"/>
  <c r="AJ19" i="39"/>
  <c r="AJ20" i="39"/>
  <c r="AJ21" i="39"/>
  <c r="AJ32" i="39"/>
  <c r="AJ35" i="39"/>
  <c r="AJ36" i="39"/>
  <c r="AJ37" i="39"/>
  <c r="AJ48" i="39"/>
  <c r="AJ51" i="39"/>
  <c r="AJ52" i="39"/>
  <c r="AJ53" i="39"/>
  <c r="AJ64" i="39"/>
  <c r="AJ67" i="39"/>
  <c r="AJ68" i="39"/>
  <c r="AJ69" i="39"/>
  <c r="AJ80" i="39"/>
  <c r="AJ83" i="39"/>
  <c r="AJ84" i="39"/>
  <c r="AJ85" i="39"/>
  <c r="AJ96" i="39"/>
  <c r="AJ99" i="39"/>
  <c r="AJ100" i="39"/>
  <c r="AJ101" i="39"/>
  <c r="AJ112" i="39"/>
  <c r="AJ115" i="39"/>
  <c r="AJ116" i="39"/>
  <c r="AJ117" i="39"/>
  <c r="AJ128" i="39"/>
  <c r="AJ4" i="39"/>
  <c r="AJ7" i="39"/>
  <c r="AJ8" i="39"/>
  <c r="AJ10" i="39"/>
  <c r="AJ11" i="39"/>
  <c r="AJ12" i="39"/>
  <c r="AJ13" i="39"/>
  <c r="AJ15" i="39"/>
  <c r="AJ18" i="39"/>
  <c r="AJ23" i="39"/>
  <c r="AJ24" i="39"/>
  <c r="AJ26" i="39"/>
  <c r="AJ27" i="39"/>
  <c r="AJ28" i="39"/>
  <c r="AJ29" i="39"/>
  <c r="AJ31" i="39"/>
  <c r="AJ34" i="39"/>
  <c r="AJ39" i="39"/>
  <c r="AJ40" i="39"/>
  <c r="AJ42" i="39"/>
  <c r="AJ43" i="39"/>
  <c r="AJ44" i="39"/>
  <c r="AJ45" i="39"/>
  <c r="AJ47" i="39"/>
  <c r="AJ50" i="39"/>
  <c r="AJ55" i="39"/>
  <c r="AJ56" i="39"/>
  <c r="AJ58" i="39"/>
  <c r="AJ59" i="39"/>
  <c r="AJ60" i="39"/>
  <c r="AJ61" i="39"/>
  <c r="AJ63" i="39"/>
  <c r="AJ66" i="39"/>
  <c r="AJ71" i="39"/>
  <c r="AJ72" i="39"/>
  <c r="AJ74" i="39"/>
  <c r="AJ75" i="39"/>
  <c r="AJ76" i="39"/>
  <c r="AJ77" i="39"/>
  <c r="AJ79" i="39"/>
  <c r="AJ82" i="39"/>
  <c r="AJ87" i="39"/>
  <c r="AJ88" i="39"/>
  <c r="AJ90" i="39"/>
  <c r="AJ91" i="39"/>
  <c r="AJ92" i="39"/>
  <c r="AJ93" i="39"/>
  <c r="AJ95" i="39"/>
  <c r="AJ98" i="39"/>
  <c r="AJ103" i="39"/>
  <c r="AJ104" i="39"/>
  <c r="AJ106" i="39"/>
  <c r="AJ107" i="39"/>
  <c r="AJ108" i="39"/>
  <c r="AJ109" i="39"/>
  <c r="AJ111" i="39"/>
  <c r="AJ114" i="39"/>
  <c r="AJ119" i="39"/>
  <c r="AJ120" i="39"/>
  <c r="AJ122" i="39"/>
  <c r="AJ123" i="39"/>
  <c r="AJ124" i="39"/>
  <c r="AJ125" i="39"/>
  <c r="AJ127" i="39"/>
  <c r="AJ130" i="39"/>
  <c r="M418" i="61"/>
  <c r="M419" i="61" s="1"/>
  <c r="L418" i="61"/>
  <c r="AM5" i="16"/>
  <c r="AM6" i="16"/>
  <c r="AM7" i="16"/>
  <c r="AM8" i="16"/>
  <c r="AM9" i="16"/>
  <c r="AM10" i="16"/>
  <c r="AM11" i="16"/>
  <c r="AO11" i="16" s="1"/>
  <c r="AM12" i="16"/>
  <c r="AM13" i="16"/>
  <c r="AM14" i="16"/>
  <c r="AM15" i="16"/>
  <c r="AM16" i="16"/>
  <c r="AM17" i="16"/>
  <c r="AM18" i="16"/>
  <c r="AM19" i="16"/>
  <c r="AO19" i="16" s="1"/>
  <c r="AM20" i="16"/>
  <c r="AM21" i="16"/>
  <c r="AM22" i="16"/>
  <c r="AM23" i="16"/>
  <c r="AM24" i="16"/>
  <c r="AM25" i="16"/>
  <c r="AM26" i="16"/>
  <c r="AM27" i="16"/>
  <c r="AO27" i="16" s="1"/>
  <c r="AM28" i="16"/>
  <c r="AM29" i="16"/>
  <c r="AM30" i="16"/>
  <c r="AM31" i="16"/>
  <c r="AM32" i="16"/>
  <c r="AM33" i="16"/>
  <c r="AM34" i="16"/>
  <c r="AM35" i="16"/>
  <c r="AO35" i="16" s="1"/>
  <c r="AM36" i="16"/>
  <c r="AM37" i="16"/>
  <c r="AM38" i="16"/>
  <c r="AM39" i="16"/>
  <c r="AM40" i="16"/>
  <c r="AM41" i="16"/>
  <c r="AM42" i="16"/>
  <c r="AM43" i="16"/>
  <c r="AO43" i="16" s="1"/>
  <c r="AM44" i="16"/>
  <c r="AM45" i="16"/>
  <c r="AM46" i="16"/>
  <c r="AM47" i="16"/>
  <c r="AM48" i="16"/>
  <c r="AM49" i="16"/>
  <c r="AM50" i="16"/>
  <c r="AM51" i="16"/>
  <c r="AO51" i="16" s="1"/>
  <c r="AM52" i="16"/>
  <c r="AM53" i="16"/>
  <c r="AM54" i="16"/>
  <c r="AM55" i="16"/>
  <c r="AM56" i="16"/>
  <c r="AM57" i="16"/>
  <c r="AM58" i="16"/>
  <c r="AM59" i="16"/>
  <c r="AO59" i="16" s="1"/>
  <c r="AM60" i="16"/>
  <c r="AM61" i="16"/>
  <c r="AM62" i="16"/>
  <c r="AM63" i="16"/>
  <c r="AM64" i="16"/>
  <c r="AM65" i="16"/>
  <c r="AM66" i="16"/>
  <c r="AM67" i="16"/>
  <c r="AO67" i="16" s="1"/>
  <c r="AM68" i="16"/>
  <c r="AM69" i="16"/>
  <c r="AM70" i="16"/>
  <c r="AM71" i="16"/>
  <c r="AM72" i="16"/>
  <c r="AM73" i="16"/>
  <c r="AM74" i="16"/>
  <c r="AM75" i="16"/>
  <c r="AO75" i="16" s="1"/>
  <c r="AM76" i="16"/>
  <c r="AM77" i="16"/>
  <c r="AM78" i="16"/>
  <c r="AM79" i="16"/>
  <c r="AM80" i="16"/>
  <c r="AM81" i="16"/>
  <c r="AM82" i="16"/>
  <c r="AM83" i="16"/>
  <c r="AO83" i="16" s="1"/>
  <c r="AM84" i="16"/>
  <c r="AM85" i="16"/>
  <c r="AM86" i="16"/>
  <c r="AM87" i="16"/>
  <c r="AO87" i="16" s="1"/>
  <c r="AM88" i="16"/>
  <c r="AM89" i="16"/>
  <c r="AM90" i="16"/>
  <c r="AM91" i="16"/>
  <c r="AO91" i="16" s="1"/>
  <c r="AM92" i="16"/>
  <c r="AM93" i="16"/>
  <c r="AM94" i="16"/>
  <c r="AM95" i="16"/>
  <c r="AM96" i="16"/>
  <c r="AM97" i="16"/>
  <c r="AM98" i="16"/>
  <c r="AM99" i="16"/>
  <c r="AO99" i="16" s="1"/>
  <c r="AM100" i="16"/>
  <c r="AM101" i="16"/>
  <c r="AM102" i="16"/>
  <c r="AM103" i="16"/>
  <c r="AM104" i="16"/>
  <c r="AM105" i="16"/>
  <c r="AM106" i="16"/>
  <c r="AM107" i="16"/>
  <c r="AO107" i="16" s="1"/>
  <c r="AM108" i="16"/>
  <c r="AM109" i="16"/>
  <c r="AM110" i="16"/>
  <c r="AM111" i="16"/>
  <c r="AM112" i="16"/>
  <c r="AM113" i="16"/>
  <c r="AM114" i="16"/>
  <c r="AM115" i="16"/>
  <c r="AO115" i="16" s="1"/>
  <c r="AM116" i="16"/>
  <c r="AM117" i="16"/>
  <c r="AM118" i="16"/>
  <c r="AM119" i="16"/>
  <c r="AM120" i="16"/>
  <c r="AM121" i="16"/>
  <c r="AM122" i="16"/>
  <c r="AM123" i="16"/>
  <c r="AO123" i="16" s="1"/>
  <c r="AM124" i="16"/>
  <c r="AM125" i="16"/>
  <c r="AM126" i="16"/>
  <c r="AM127" i="16"/>
  <c r="AM128" i="16"/>
  <c r="AM129" i="16"/>
  <c r="AM130" i="16"/>
  <c r="AM131" i="16"/>
  <c r="AO131" i="16" s="1"/>
  <c r="AM132" i="16"/>
  <c r="AM133" i="16"/>
  <c r="AM134" i="16"/>
  <c r="AM135" i="16"/>
  <c r="AM136" i="16"/>
  <c r="AM137" i="16"/>
  <c r="AM138" i="16"/>
  <c r="AM139" i="16"/>
  <c r="AO139" i="16" s="1"/>
  <c r="AM140" i="16"/>
  <c r="AM141" i="16"/>
  <c r="AM142" i="16"/>
  <c r="AM143" i="16"/>
  <c r="AM144" i="16"/>
  <c r="AM145" i="16"/>
  <c r="AM146" i="16"/>
  <c r="AM147" i="16"/>
  <c r="AO147" i="16" s="1"/>
  <c r="AM148" i="16"/>
  <c r="AM149" i="16"/>
  <c r="AM150" i="16"/>
  <c r="AM151" i="16"/>
  <c r="AM152" i="16"/>
  <c r="AM153" i="16"/>
  <c r="AM154" i="16"/>
  <c r="AM155" i="16"/>
  <c r="AO155" i="16" s="1"/>
  <c r="AM156" i="16"/>
  <c r="AM157" i="16"/>
  <c r="AM158" i="16"/>
  <c r="AM159" i="16"/>
  <c r="AM160" i="16"/>
  <c r="AM161" i="16"/>
  <c r="AM162" i="16"/>
  <c r="AM163" i="16"/>
  <c r="AO163" i="16" s="1"/>
  <c r="AM164" i="16"/>
  <c r="AM165" i="16"/>
  <c r="AM166" i="16"/>
  <c r="AM167" i="16"/>
  <c r="AM168" i="16"/>
  <c r="AM169" i="16"/>
  <c r="AM170" i="16"/>
  <c r="AM171" i="16"/>
  <c r="AO171" i="16" s="1"/>
  <c r="AM172" i="16"/>
  <c r="AM173" i="16"/>
  <c r="AM174" i="16"/>
  <c r="AM175" i="16"/>
  <c r="AM176" i="16"/>
  <c r="AM177" i="16"/>
  <c r="AM178" i="16"/>
  <c r="AM179" i="16"/>
  <c r="AO179" i="16" s="1"/>
  <c r="AM180" i="16"/>
  <c r="AM181" i="16"/>
  <c r="AM182" i="16"/>
  <c r="AM183" i="16"/>
  <c r="AM184" i="16"/>
  <c r="AM185" i="16"/>
  <c r="AM186" i="16"/>
  <c r="AM187" i="16"/>
  <c r="AO187" i="16" s="1"/>
  <c r="AM188" i="16"/>
  <c r="AM189" i="16"/>
  <c r="AM190" i="16"/>
  <c r="AM191" i="16"/>
  <c r="AM192" i="16"/>
  <c r="AM193" i="16"/>
  <c r="AM194" i="16"/>
  <c r="AM195" i="16"/>
  <c r="AO195" i="16" s="1"/>
  <c r="AM196" i="16"/>
  <c r="AM197" i="16"/>
  <c r="AM198" i="16"/>
  <c r="AM199" i="16"/>
  <c r="AM200" i="16"/>
  <c r="AM201" i="16"/>
  <c r="AM202" i="16"/>
  <c r="AM203" i="16"/>
  <c r="AO203" i="16" s="1"/>
  <c r="AM204" i="16"/>
  <c r="AM205" i="16"/>
  <c r="AM206" i="16"/>
  <c r="AM207" i="16"/>
  <c r="AM208" i="16"/>
  <c r="AM209" i="16"/>
  <c r="AM210" i="16"/>
  <c r="AM211" i="16"/>
  <c r="AO211" i="16" s="1"/>
  <c r="AM212" i="16"/>
  <c r="AM213" i="16"/>
  <c r="AM214" i="16"/>
  <c r="AM215" i="16"/>
  <c r="AM216" i="16"/>
  <c r="AM217" i="16"/>
  <c r="AM218" i="16"/>
  <c r="AM219" i="16"/>
  <c r="AO219" i="16" s="1"/>
  <c r="AM220" i="16"/>
  <c r="AM221" i="16"/>
  <c r="AM222" i="16"/>
  <c r="AJ5" i="15"/>
  <c r="AJ6" i="15"/>
  <c r="AJ7" i="15"/>
  <c r="AJ14" i="15"/>
  <c r="AJ15" i="15"/>
  <c r="AJ16" i="15"/>
  <c r="AJ17" i="15"/>
  <c r="AJ20" i="15"/>
  <c r="AJ21" i="15"/>
  <c r="AJ22" i="15"/>
  <c r="AJ23" i="15"/>
  <c r="AJ24" i="15"/>
  <c r="AJ28" i="15"/>
  <c r="AJ29" i="15"/>
  <c r="AJ31" i="15"/>
  <c r="AJ32" i="15"/>
  <c r="AJ36" i="15"/>
  <c r="AJ37" i="15"/>
  <c r="AJ38" i="15"/>
  <c r="AJ39" i="15"/>
  <c r="AJ40" i="15"/>
  <c r="AJ44" i="15"/>
  <c r="AJ45" i="15"/>
  <c r="AJ46" i="15"/>
  <c r="AJ47" i="15"/>
  <c r="AJ48" i="15"/>
  <c r="AJ49" i="15"/>
  <c r="AJ52" i="15"/>
  <c r="AJ53" i="15"/>
  <c r="AJ54" i="15"/>
  <c r="AJ55" i="15"/>
  <c r="AJ56" i="15"/>
  <c r="AJ57" i="15"/>
  <c r="AJ60" i="15"/>
  <c r="AJ61" i="15"/>
  <c r="AJ63" i="15"/>
  <c r="AJ64" i="15"/>
  <c r="AJ68" i="15"/>
  <c r="AJ70" i="15"/>
  <c r="AJ71" i="15"/>
  <c r="AJ72" i="15"/>
  <c r="AJ76" i="15"/>
  <c r="AJ77" i="15"/>
  <c r="AJ78" i="15"/>
  <c r="AJ79" i="15"/>
  <c r="AJ80" i="15"/>
  <c r="AJ81" i="15"/>
  <c r="AJ84" i="15"/>
  <c r="AJ85" i="15"/>
  <c r="AJ86" i="15"/>
  <c r="AJ12" i="15"/>
  <c r="AJ13" i="15"/>
  <c r="AJ25" i="15"/>
  <c r="AJ69" i="15"/>
  <c r="AJ4" i="15"/>
  <c r="AM4" i="19"/>
  <c r="AL4" i="19"/>
  <c r="AG181" i="32" l="1"/>
  <c r="AG165" i="32"/>
  <c r="AG149" i="32"/>
  <c r="AG133" i="32"/>
  <c r="AG117" i="32"/>
  <c r="AG101" i="32"/>
  <c r="AG85" i="32"/>
  <c r="AG69" i="32"/>
  <c r="AG53" i="32"/>
  <c r="AG37" i="32"/>
  <c r="AG191" i="32"/>
  <c r="AG183" i="32"/>
  <c r="AG175" i="32"/>
  <c r="AG167" i="32"/>
  <c r="AG159" i="32"/>
  <c r="AG151" i="32"/>
  <c r="AG143" i="32"/>
  <c r="AG135" i="32"/>
  <c r="AG127" i="32"/>
  <c r="AG119" i="32"/>
  <c r="AG111" i="32"/>
  <c r="AG103" i="32"/>
  <c r="AG95" i="32"/>
  <c r="AG87" i="32"/>
  <c r="AG79" i="32"/>
  <c r="AG71" i="32"/>
  <c r="AG63" i="32"/>
  <c r="AG55" i="32"/>
  <c r="AG47" i="32"/>
  <c r="AG39" i="32"/>
  <c r="AG31" i="32"/>
  <c r="AG23" i="32"/>
  <c r="AG190" i="32"/>
  <c r="AG182" i="32"/>
  <c r="AG174" i="32"/>
  <c r="AG166" i="32"/>
  <c r="AG158" i="32"/>
  <c r="AG150" i="32"/>
  <c r="AG142" i="32"/>
  <c r="AG134" i="32"/>
  <c r="AG126" i="32"/>
  <c r="AG118" i="32"/>
  <c r="AG110" i="32"/>
  <c r="AG102" i="32"/>
  <c r="AG94" i="32"/>
  <c r="AG86" i="32"/>
  <c r="AG78" i="32"/>
  <c r="AG70" i="32"/>
  <c r="AG62" i="32"/>
  <c r="AG54" i="32"/>
  <c r="AG46" i="32"/>
  <c r="AG38" i="32"/>
  <c r="AG30" i="32"/>
  <c r="AG188" i="32"/>
  <c r="AG180" i="32"/>
  <c r="AG172" i="32"/>
  <c r="AG164" i="32"/>
  <c r="AG156" i="32"/>
  <c r="AG148" i="32"/>
  <c r="AG140" i="32"/>
  <c r="AG132" i="32"/>
  <c r="AG124" i="32"/>
  <c r="AG116" i="32"/>
  <c r="AG108" i="32"/>
  <c r="AG100" i="32"/>
  <c r="AG92" i="32"/>
  <c r="AG84" i="32"/>
  <c r="AG76" i="32"/>
  <c r="AG68" i="32"/>
  <c r="AG60" i="32"/>
  <c r="AG52" i="32"/>
  <c r="AG44" i="32"/>
  <c r="AG36" i="32"/>
  <c r="AG28" i="32"/>
  <c r="AG187" i="32"/>
  <c r="AG179" i="32"/>
  <c r="AG171" i="32"/>
  <c r="AG163" i="32"/>
  <c r="AG155" i="32"/>
  <c r="AG147" i="32"/>
  <c r="AG139" i="32"/>
  <c r="AG131" i="32"/>
  <c r="AG123" i="32"/>
  <c r="AG115" i="32"/>
  <c r="AG107" i="32"/>
  <c r="AG99" i="32"/>
  <c r="AG91" i="32"/>
  <c r="AG83" i="32"/>
  <c r="AG75" i="32"/>
  <c r="AG67" i="32"/>
  <c r="AG59" i="32"/>
  <c r="AG51" i="32"/>
  <c r="AG43" i="32"/>
  <c r="AG35" i="32"/>
  <c r="AG27" i="32"/>
  <c r="AJ110" i="39"/>
  <c r="AJ78" i="39"/>
  <c r="AJ54" i="39"/>
  <c r="AJ30" i="39"/>
  <c r="AJ126" i="39"/>
  <c r="AJ94" i="39"/>
  <c r="AJ70" i="39"/>
  <c r="AJ46" i="39"/>
  <c r="AJ22" i="39"/>
  <c r="AJ129" i="39"/>
  <c r="AJ121" i="39"/>
  <c r="AJ113" i="39"/>
  <c r="AJ105" i="39"/>
  <c r="AJ97" i="39"/>
  <c r="AJ89" i="39"/>
  <c r="AJ81" i="39"/>
  <c r="AJ73" i="39"/>
  <c r="AJ65" i="39"/>
  <c r="AJ57" i="39"/>
  <c r="AJ49" i="39"/>
  <c r="AJ41" i="39"/>
  <c r="AJ33" i="39"/>
  <c r="AJ25" i="39"/>
  <c r="AJ17" i="39"/>
  <c r="AJ9" i="39"/>
  <c r="AJ118" i="39"/>
  <c r="AJ102" i="39"/>
  <c r="AJ86" i="39"/>
  <c r="AJ62" i="39"/>
  <c r="AJ38" i="39"/>
  <c r="AJ14" i="39"/>
  <c r="AO103" i="16"/>
  <c r="AO218" i="16"/>
  <c r="AO210" i="16"/>
  <c r="AO194" i="16"/>
  <c r="AO178" i="16"/>
  <c r="AO154" i="16"/>
  <c r="AO138" i="16"/>
  <c r="AO122" i="16"/>
  <c r="AO106" i="16"/>
  <c r="AO90" i="16"/>
  <c r="AO74" i="16"/>
  <c r="AO58" i="16"/>
  <c r="AO42" i="16"/>
  <c r="AO26" i="16"/>
  <c r="AO10" i="16"/>
  <c r="AO202" i="16"/>
  <c r="AO186" i="16"/>
  <c r="AO170" i="16"/>
  <c r="AO162" i="16"/>
  <c r="AO146" i="16"/>
  <c r="AO130" i="16"/>
  <c r="AO114" i="16"/>
  <c r="AO98" i="16"/>
  <c r="AO82" i="16"/>
  <c r="AO66" i="16"/>
  <c r="K418" i="61" s="1"/>
  <c r="K419" i="61" s="1"/>
  <c r="AO50" i="16"/>
  <c r="AO34" i="16"/>
  <c r="AO18" i="16"/>
  <c r="AO167" i="16"/>
  <c r="AO151" i="16"/>
  <c r="AO23" i="16"/>
  <c r="AM145" i="30"/>
  <c r="AM129" i="30"/>
  <c r="AM113" i="30"/>
  <c r="AM97" i="30"/>
  <c r="AM81" i="30"/>
  <c r="AM65" i="30"/>
  <c r="AM49" i="30"/>
  <c r="AM33" i="30"/>
  <c r="AM17" i="30"/>
  <c r="AM149" i="30"/>
  <c r="AM141" i="30"/>
  <c r="AM133" i="30"/>
  <c r="AM125" i="30"/>
  <c r="AM117" i="30"/>
  <c r="AM109" i="30"/>
  <c r="AM101" i="30"/>
  <c r="AM93" i="30"/>
  <c r="AM85" i="30"/>
  <c r="AM77" i="30"/>
  <c r="AM69" i="30"/>
  <c r="AM61" i="30"/>
  <c r="AM53" i="30"/>
  <c r="AM45" i="30"/>
  <c r="AM37" i="30"/>
  <c r="AM29" i="30"/>
  <c r="AM21" i="30"/>
  <c r="AM13" i="30"/>
  <c r="AM5" i="30"/>
  <c r="AM139" i="30"/>
  <c r="AM115" i="30"/>
  <c r="AM83" i="30"/>
  <c r="AM59" i="30"/>
  <c r="AM35" i="30"/>
  <c r="AM11" i="30"/>
  <c r="AM154" i="30"/>
  <c r="AM146" i="30"/>
  <c r="AM138" i="30"/>
  <c r="AM130" i="30"/>
  <c r="AM122" i="30"/>
  <c r="AM114" i="30"/>
  <c r="AM106" i="30"/>
  <c r="AM98" i="30"/>
  <c r="AM90" i="30"/>
  <c r="AM82" i="30"/>
  <c r="AM74" i="30"/>
  <c r="AM66" i="30"/>
  <c r="AM58" i="30"/>
  <c r="AM50" i="30"/>
  <c r="AM42" i="30"/>
  <c r="AM34" i="30"/>
  <c r="AM26" i="30"/>
  <c r="AM18" i="30"/>
  <c r="AM10" i="30"/>
  <c r="AM147" i="30"/>
  <c r="AM131" i="30"/>
  <c r="AM107" i="30"/>
  <c r="AM91" i="30"/>
  <c r="AM67" i="30"/>
  <c r="AM43" i="30"/>
  <c r="AM27" i="30"/>
  <c r="AM151" i="30"/>
  <c r="AM143" i="30"/>
  <c r="AM135" i="30"/>
  <c r="AM127" i="30"/>
  <c r="AM119" i="30"/>
  <c r="AM111" i="30"/>
  <c r="AM103" i="30"/>
  <c r="AM95" i="30"/>
  <c r="AM87" i="30"/>
  <c r="AM79" i="30"/>
  <c r="AM71" i="30"/>
  <c r="AM63" i="30"/>
  <c r="AM55" i="30"/>
  <c r="AM47" i="30"/>
  <c r="AM39" i="30"/>
  <c r="AM31" i="30"/>
  <c r="AM23" i="30"/>
  <c r="AM15" i="30"/>
  <c r="AM7" i="30"/>
  <c r="AM4" i="30"/>
  <c r="AM123" i="30"/>
  <c r="AM99" i="30"/>
  <c r="AM75" i="30"/>
  <c r="AM51" i="30"/>
  <c r="AM19" i="30"/>
  <c r="AO214" i="16"/>
  <c r="AO134" i="16"/>
  <c r="AO70" i="16"/>
  <c r="AO198" i="16"/>
  <c r="AO118" i="16"/>
  <c r="AO182" i="16"/>
  <c r="AO54" i="16"/>
  <c r="AO6" i="16"/>
  <c r="AO215" i="16"/>
  <c r="AO39" i="16"/>
  <c r="AO166" i="16"/>
  <c r="AO150" i="16"/>
  <c r="AO102" i="16"/>
  <c r="AO86" i="16"/>
  <c r="AO38" i="16"/>
  <c r="AO22" i="16"/>
  <c r="AO209" i="16"/>
  <c r="AO185" i="16"/>
  <c r="AO169" i="16"/>
  <c r="AO153" i="16"/>
  <c r="AO137" i="16"/>
  <c r="AO129" i="16"/>
  <c r="AO121" i="16"/>
  <c r="AO113" i="16"/>
  <c r="AO97" i="16"/>
  <c r="AO89" i="16"/>
  <c r="AO73" i="16"/>
  <c r="AO57" i="16"/>
  <c r="AO41" i="16"/>
  <c r="AO25" i="16"/>
  <c r="AO9" i="16"/>
  <c r="AO216" i="16"/>
  <c r="AO208" i="16"/>
  <c r="AO200" i="16"/>
  <c r="AO192" i="16"/>
  <c r="AO184" i="16"/>
  <c r="AO176" i="16"/>
  <c r="AO168" i="16"/>
  <c r="AO160" i="16"/>
  <c r="AO152" i="16"/>
  <c r="AO144" i="16"/>
  <c r="AO136" i="16"/>
  <c r="AO128" i="16"/>
  <c r="AO120" i="16"/>
  <c r="AO112" i="16"/>
  <c r="AO104" i="16"/>
  <c r="AO96" i="16"/>
  <c r="AO88" i="16"/>
  <c r="AO80" i="16"/>
  <c r="AO72" i="16"/>
  <c r="AO64" i="16"/>
  <c r="AO56" i="16"/>
  <c r="AO48" i="16"/>
  <c r="AO40" i="16"/>
  <c r="AO32" i="16"/>
  <c r="AO24" i="16"/>
  <c r="AO16" i="16"/>
  <c r="AO8" i="16"/>
  <c r="AO217" i="16"/>
  <c r="AO201" i="16"/>
  <c r="AO193" i="16"/>
  <c r="AO177" i="16"/>
  <c r="AO161" i="16"/>
  <c r="AO145" i="16"/>
  <c r="AO105" i="16"/>
  <c r="AO81" i="16"/>
  <c r="AO65" i="16"/>
  <c r="AO49" i="16"/>
  <c r="AO33" i="16"/>
  <c r="AO17" i="16"/>
  <c r="AO199" i="16"/>
  <c r="AO183" i="16"/>
  <c r="AO135" i="16"/>
  <c r="AO119" i="16"/>
  <c r="AO71" i="16"/>
  <c r="AO55" i="16"/>
  <c r="AO7" i="16"/>
  <c r="AH3" i="39"/>
  <c r="AJ6" i="39"/>
  <c r="R418" i="61"/>
  <c r="L419" i="61"/>
  <c r="Q418" i="61"/>
  <c r="AO222" i="16"/>
  <c r="AO206" i="16"/>
  <c r="AO158" i="16"/>
  <c r="AO142" i="16"/>
  <c r="AO126" i="16"/>
  <c r="AO110" i="16"/>
  <c r="AO62" i="16"/>
  <c r="AO46" i="16"/>
  <c r="AO30" i="16"/>
  <c r="AO14" i="16"/>
  <c r="AO221" i="16"/>
  <c r="AO213" i="16"/>
  <c r="AO205" i="16"/>
  <c r="AO197" i="16"/>
  <c r="AO189" i="16"/>
  <c r="AO181" i="16"/>
  <c r="AO173" i="16"/>
  <c r="AO165" i="16"/>
  <c r="AO157" i="16"/>
  <c r="AO149" i="16"/>
  <c r="AO141" i="16"/>
  <c r="AO133" i="16"/>
  <c r="AO125" i="16"/>
  <c r="AO117" i="16"/>
  <c r="AO109" i="16"/>
  <c r="AO101" i="16"/>
  <c r="AO93" i="16"/>
  <c r="AO85" i="16"/>
  <c r="AO77" i="16"/>
  <c r="AO69" i="16"/>
  <c r="AO61" i="16"/>
  <c r="AO53" i="16"/>
  <c r="AO45" i="16"/>
  <c r="AO37" i="16"/>
  <c r="AO29" i="16"/>
  <c r="AO21" i="16"/>
  <c r="AO13" i="16"/>
  <c r="AO5" i="16"/>
  <c r="AO190" i="16"/>
  <c r="AO174" i="16"/>
  <c r="AO94" i="16"/>
  <c r="AO78" i="16"/>
  <c r="AO220" i="16"/>
  <c r="AO212" i="16"/>
  <c r="AO204" i="16"/>
  <c r="AO196" i="16"/>
  <c r="AO188" i="16"/>
  <c r="AO180" i="16"/>
  <c r="AO172" i="16"/>
  <c r="AO164" i="16"/>
  <c r="AO156" i="16"/>
  <c r="AO148" i="16"/>
  <c r="AO140" i="16"/>
  <c r="AO132" i="16"/>
  <c r="AO124" i="16"/>
  <c r="AO116" i="16"/>
  <c r="AO108" i="16"/>
  <c r="AO100" i="16"/>
  <c r="AO92" i="16"/>
  <c r="AO84" i="16"/>
  <c r="AO76" i="16"/>
  <c r="AO68" i="16"/>
  <c r="AO60" i="16"/>
  <c r="AO52" i="16"/>
  <c r="AO44" i="16"/>
  <c r="AO36" i="16"/>
  <c r="AO28" i="16"/>
  <c r="AO20" i="16"/>
  <c r="AO12" i="16"/>
  <c r="AO4" i="16"/>
  <c r="AO207" i="16"/>
  <c r="AO191" i="16"/>
  <c r="AO175" i="16"/>
  <c r="AO159" i="16"/>
  <c r="AO143" i="16"/>
  <c r="AO127" i="16"/>
  <c r="AO111" i="16"/>
  <c r="AO95" i="16"/>
  <c r="AO79" i="16"/>
  <c r="AO63" i="16"/>
  <c r="AO47" i="16"/>
  <c r="AO31" i="16"/>
  <c r="AO15" i="16"/>
  <c r="AJ62" i="15"/>
  <c r="AJ30" i="15"/>
  <c r="AJ73" i="15"/>
  <c r="AJ65" i="15"/>
  <c r="AJ41" i="15"/>
  <c r="AJ33" i="15"/>
  <c r="AJ9" i="15"/>
  <c r="AK3" i="30"/>
  <c r="AI3" i="34"/>
  <c r="AJ8" i="15"/>
  <c r="AJ82" i="15"/>
  <c r="AJ74" i="15"/>
  <c r="AJ66" i="15"/>
  <c r="AJ58" i="15"/>
  <c r="AJ50" i="15"/>
  <c r="AJ42" i="15"/>
  <c r="AJ34" i="15"/>
  <c r="AJ26" i="15"/>
  <c r="AJ18" i="15"/>
  <c r="AJ10" i="15"/>
  <c r="AJ83" i="15"/>
  <c r="AJ75" i="15"/>
  <c r="AJ67" i="15"/>
  <c r="AJ59" i="15"/>
  <c r="AJ51" i="15"/>
  <c r="AJ43" i="15"/>
  <c r="AJ35" i="15"/>
  <c r="AJ27" i="15"/>
  <c r="AJ19" i="15"/>
  <c r="AJ11" i="15"/>
  <c r="AI3" i="15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610" i="61" l="1"/>
  <c r="N27" i="11"/>
  <c r="G36" i="11"/>
  <c r="H36" i="11" s="1"/>
  <c r="F36" i="11"/>
  <c r="H24" i="11"/>
  <c r="F20" i="11"/>
  <c r="B18" i="11"/>
  <c r="J15" i="11"/>
  <c r="D14" i="11"/>
  <c r="L12" i="11"/>
  <c r="AF5" i="32" l="1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E5" i="32"/>
  <c r="AE6" i="32"/>
  <c r="AE7" i="32"/>
  <c r="AE8" i="32"/>
  <c r="AG8" i="32" s="1"/>
  <c r="AE9" i="32"/>
  <c r="AE10" i="32"/>
  <c r="AE11" i="32"/>
  <c r="AE12" i="32"/>
  <c r="AE13" i="32"/>
  <c r="AE14" i="32"/>
  <c r="AE15" i="32"/>
  <c r="AE16" i="32"/>
  <c r="AG16" i="32" s="1"/>
  <c r="AE17" i="32"/>
  <c r="AE18" i="32"/>
  <c r="AE19" i="32"/>
  <c r="AE20" i="32"/>
  <c r="AE21" i="32"/>
  <c r="AG4" i="32"/>
  <c r="AG15" i="32" l="1"/>
  <c r="AG7" i="32"/>
  <c r="AG21" i="32"/>
  <c r="AG13" i="32"/>
  <c r="AG5" i="32"/>
  <c r="AG18" i="32"/>
  <c r="AG10" i="32"/>
  <c r="AG17" i="32"/>
  <c r="AG9" i="32"/>
  <c r="AG14" i="32"/>
  <c r="AG6" i="32"/>
  <c r="AG20" i="32"/>
  <c r="AG12" i="32"/>
  <c r="AG19" i="32"/>
  <c r="AG11" i="32"/>
  <c r="AM3" i="16"/>
  <c r="AM3" i="34"/>
  <c r="AK23" i="19"/>
  <c r="AK30" i="19"/>
  <c r="AK31" i="19"/>
  <c r="AK38" i="19"/>
  <c r="AK39" i="19"/>
  <c r="AK46" i="19"/>
  <c r="AK47" i="19"/>
  <c r="AK54" i="19"/>
  <c r="AK55" i="19"/>
  <c r="AK62" i="19"/>
  <c r="AK63" i="19"/>
  <c r="AK70" i="19"/>
  <c r="AK25" i="19"/>
  <c r="AK33" i="19"/>
  <c r="AK41" i="19"/>
  <c r="AK49" i="19"/>
  <c r="AK57" i="19"/>
  <c r="AK65" i="19"/>
  <c r="AK45" i="19" l="1"/>
  <c r="AK37" i="19"/>
  <c r="AK29" i="19"/>
  <c r="AK48" i="19"/>
  <c r="AK68" i="19"/>
  <c r="AK60" i="19"/>
  <c r="AK52" i="19"/>
  <c r="AK44" i="19"/>
  <c r="AK36" i="19"/>
  <c r="AK28" i="19"/>
  <c r="AK64" i="19"/>
  <c r="AK56" i="19"/>
  <c r="AK40" i="19"/>
  <c r="AK32" i="19"/>
  <c r="AK24" i="19"/>
  <c r="AK67" i="19"/>
  <c r="AK59" i="19"/>
  <c r="AK51" i="19"/>
  <c r="AK43" i="19"/>
  <c r="AK35" i="19"/>
  <c r="AK27" i="19"/>
  <c r="AK69" i="19"/>
  <c r="AK61" i="19"/>
  <c r="AK53" i="19"/>
  <c r="AK66" i="19"/>
  <c r="AK58" i="19"/>
  <c r="AK50" i="19"/>
  <c r="AK42" i="19"/>
  <c r="AK34" i="19"/>
  <c r="AK26" i="19"/>
  <c r="D19" i="83"/>
  <c r="D17" i="83"/>
  <c r="C16" i="83"/>
  <c r="D15" i="83"/>
  <c r="D14" i="83"/>
  <c r="C14" i="83"/>
  <c r="F12" i="83"/>
  <c r="G12" i="83" s="1"/>
  <c r="D21" i="83" s="1"/>
  <c r="C12" i="83"/>
  <c r="G11" i="83"/>
  <c r="D20" i="83" s="1"/>
  <c r="E11" i="83"/>
  <c r="C20" i="83" s="1"/>
  <c r="G10" i="83"/>
  <c r="E10" i="83"/>
  <c r="C19" i="83" s="1"/>
  <c r="G9" i="83"/>
  <c r="D18" i="83" s="1"/>
  <c r="E9" i="83"/>
  <c r="C18" i="83" s="1"/>
  <c r="D9" i="83"/>
  <c r="G8" i="83"/>
  <c r="E8" i="83"/>
  <c r="C17" i="83" s="1"/>
  <c r="G7" i="83"/>
  <c r="D16" i="83" s="1"/>
  <c r="E7" i="83"/>
  <c r="G6" i="83"/>
  <c r="D6" i="83"/>
  <c r="D12" i="83" s="1"/>
  <c r="G5" i="83"/>
  <c r="E5" i="83"/>
  <c r="J12" i="83" l="1"/>
  <c r="E12" i="83"/>
  <c r="E6" i="83"/>
  <c r="C15" i="83" s="1"/>
  <c r="C21" i="83" l="1"/>
  <c r="I12" i="83"/>
  <c r="J1063" i="61" l="1"/>
  <c r="J1064" i="61"/>
  <c r="J1065" i="61"/>
  <c r="J1056" i="61"/>
  <c r="J1057" i="61"/>
  <c r="J1058" i="61"/>
  <c r="J1059" i="61"/>
  <c r="J1043" i="61"/>
  <c r="J1044" i="61"/>
  <c r="J1045" i="61"/>
  <c r="J1046" i="61"/>
  <c r="J1047" i="61"/>
  <c r="J1048" i="61"/>
  <c r="J1049" i="61"/>
  <c r="J1050" i="61"/>
  <c r="J1051" i="61"/>
  <c r="J1052" i="61"/>
  <c r="J1032" i="61"/>
  <c r="J1033" i="61"/>
  <c r="J1034" i="61"/>
  <c r="J1035" i="61"/>
  <c r="J1036" i="61"/>
  <c r="J1037" i="61"/>
  <c r="J1038" i="61"/>
  <c r="J1039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79" i="61"/>
  <c r="J980" i="61"/>
  <c r="J981" i="61"/>
  <c r="J982" i="61"/>
  <c r="J983" i="61"/>
  <c r="J984" i="61"/>
  <c r="J985" i="61"/>
  <c r="J986" i="61"/>
  <c r="J987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51" i="61"/>
  <c r="J952" i="61"/>
  <c r="J953" i="61"/>
  <c r="J954" i="61"/>
  <c r="J955" i="61"/>
  <c r="J956" i="61"/>
  <c r="J957" i="61"/>
  <c r="J958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21" i="61"/>
  <c r="J922" i="61"/>
  <c r="J923" i="61"/>
  <c r="J924" i="61"/>
  <c r="J925" i="61"/>
  <c r="J926" i="61"/>
  <c r="J927" i="61"/>
  <c r="J928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82" i="61"/>
  <c r="J883" i="61"/>
  <c r="J884" i="61"/>
  <c r="J885" i="61"/>
  <c r="J886" i="61"/>
  <c r="J887" i="61"/>
  <c r="J888" i="61"/>
  <c r="J873" i="61"/>
  <c r="J874" i="61"/>
  <c r="J875" i="61"/>
  <c r="J876" i="61"/>
  <c r="J877" i="61"/>
  <c r="J878" i="61"/>
  <c r="J865" i="61"/>
  <c r="J866" i="61"/>
  <c r="J867" i="61"/>
  <c r="J868" i="61"/>
  <c r="J869" i="61"/>
  <c r="J858" i="61"/>
  <c r="J859" i="61"/>
  <c r="J860" i="61"/>
  <c r="J861" i="61"/>
  <c r="J853" i="61"/>
  <c r="J854" i="61"/>
  <c r="J846" i="61"/>
  <c r="J847" i="61"/>
  <c r="J848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11" i="61"/>
  <c r="J812" i="61"/>
  <c r="J813" i="61"/>
  <c r="J814" i="61"/>
  <c r="J815" i="61"/>
  <c r="J816" i="61"/>
  <c r="J817" i="61"/>
  <c r="J818" i="61"/>
  <c r="J819" i="61"/>
  <c r="J820" i="61"/>
  <c r="J799" i="61"/>
  <c r="J800" i="61"/>
  <c r="J801" i="61"/>
  <c r="J802" i="61"/>
  <c r="J803" i="61"/>
  <c r="J804" i="61"/>
  <c r="J805" i="61"/>
  <c r="J806" i="61"/>
  <c r="J807" i="61"/>
  <c r="J791" i="61"/>
  <c r="J792" i="61"/>
  <c r="J793" i="61"/>
  <c r="J794" i="61"/>
  <c r="J795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65" i="61"/>
  <c r="J766" i="61"/>
  <c r="J767" i="61"/>
  <c r="J754" i="61"/>
  <c r="J755" i="61"/>
  <c r="J756" i="61"/>
  <c r="J757" i="61"/>
  <c r="J758" i="61"/>
  <c r="J759" i="61"/>
  <c r="J760" i="61"/>
  <c r="J761" i="61"/>
  <c r="J745" i="61"/>
  <c r="J746" i="61"/>
  <c r="J747" i="61"/>
  <c r="J748" i="61"/>
  <c r="J749" i="61"/>
  <c r="J750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2" i="61"/>
  <c r="J723" i="61"/>
  <c r="J724" i="61"/>
  <c r="J725" i="61"/>
  <c r="J714" i="61"/>
  <c r="J715" i="61"/>
  <c r="J716" i="61"/>
  <c r="J717" i="61"/>
  <c r="J718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585" i="61"/>
  <c r="J586" i="61"/>
  <c r="J587" i="61"/>
  <c r="J588" i="61"/>
  <c r="J575" i="61"/>
  <c r="J576" i="61"/>
  <c r="J577" i="61"/>
  <c r="J578" i="61"/>
  <c r="J579" i="61"/>
  <c r="J580" i="61"/>
  <c r="J581" i="61"/>
  <c r="J567" i="61"/>
  <c r="J568" i="61"/>
  <c r="J569" i="61"/>
  <c r="J570" i="61"/>
  <c r="J571" i="61"/>
  <c r="J560" i="61"/>
  <c r="J561" i="61"/>
  <c r="J562" i="61"/>
  <c r="J563" i="61"/>
  <c r="J553" i="61"/>
  <c r="J554" i="61"/>
  <c r="J555" i="61"/>
  <c r="J556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23" i="61"/>
  <c r="J524" i="61"/>
  <c r="J525" i="61"/>
  <c r="J526" i="61"/>
  <c r="J527" i="61"/>
  <c r="J528" i="61"/>
  <c r="J529" i="61"/>
  <c r="J530" i="61"/>
  <c r="J515" i="61"/>
  <c r="J516" i="61"/>
  <c r="J517" i="61"/>
  <c r="J518" i="61"/>
  <c r="J519" i="61"/>
  <c r="J508" i="61"/>
  <c r="J509" i="61"/>
  <c r="J510" i="61"/>
  <c r="J511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81" i="61"/>
  <c r="J482" i="61"/>
  <c r="J483" i="61"/>
  <c r="J484" i="61"/>
  <c r="J485" i="61"/>
  <c r="J486" i="61"/>
  <c r="J487" i="61"/>
  <c r="J488" i="61"/>
  <c r="J489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58" i="61"/>
  <c r="J459" i="61"/>
  <c r="J460" i="61"/>
  <c r="J461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29" i="61"/>
  <c r="J430" i="61"/>
  <c r="J431" i="61"/>
  <c r="J413" i="61" l="1"/>
  <c r="J414" i="61"/>
  <c r="J415" i="61"/>
  <c r="J402" i="61"/>
  <c r="J403" i="61"/>
  <c r="J404" i="61"/>
  <c r="J405" i="61"/>
  <c r="J406" i="61"/>
  <c r="J407" i="61"/>
  <c r="J408" i="61"/>
  <c r="J409" i="61"/>
  <c r="J396" i="61"/>
  <c r="J397" i="61"/>
  <c r="J398" i="61"/>
  <c r="J389" i="61"/>
  <c r="J390" i="61"/>
  <c r="J391" i="61"/>
  <c r="J392" i="61"/>
  <c r="J377" i="61"/>
  <c r="J378" i="61"/>
  <c r="J379" i="61"/>
  <c r="J380" i="61"/>
  <c r="J381" i="61"/>
  <c r="J382" i="61"/>
  <c r="J383" i="61"/>
  <c r="J384" i="61"/>
  <c r="J385" i="61"/>
  <c r="J374" i="61"/>
  <c r="J375" i="61"/>
  <c r="J376" i="61"/>
  <c r="J363" i="61"/>
  <c r="J364" i="61"/>
  <c r="J365" i="61"/>
  <c r="J366" i="61"/>
  <c r="J367" i="61"/>
  <c r="J368" i="61"/>
  <c r="J369" i="61"/>
  <c r="J37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12" i="61"/>
  <c r="J313" i="61"/>
  <c r="J314" i="61"/>
  <c r="J315" i="61"/>
  <c r="J316" i="61"/>
  <c r="J317" i="61"/>
  <c r="J318" i="61"/>
  <c r="J319" i="61"/>
  <c r="J320" i="61"/>
  <c r="J298" i="61"/>
  <c r="J299" i="61"/>
  <c r="J300" i="61"/>
  <c r="J301" i="61"/>
  <c r="J302" i="61"/>
  <c r="J303" i="61"/>
  <c r="J304" i="61"/>
  <c r="J305" i="61"/>
  <c r="J306" i="61"/>
  <c r="J307" i="61"/>
  <c r="J308" i="61"/>
  <c r="J292" i="61"/>
  <c r="J293" i="61"/>
  <c r="J294" i="61"/>
  <c r="J284" i="61"/>
  <c r="J285" i="61"/>
  <c r="J286" i="61"/>
  <c r="J287" i="61"/>
  <c r="J288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57" i="61"/>
  <c r="J258" i="61"/>
  <c r="J259" i="61"/>
  <c r="J260" i="61"/>
  <c r="J261" i="61"/>
  <c r="J262" i="61"/>
  <c r="J263" i="61"/>
  <c r="J264" i="61"/>
  <c r="J239" i="61"/>
  <c r="J240" i="61"/>
  <c r="J241" i="61"/>
  <c r="J242" i="61"/>
  <c r="J244" i="61"/>
  <c r="J245" i="61"/>
  <c r="J246" i="61"/>
  <c r="J247" i="61"/>
  <c r="J248" i="61"/>
  <c r="J249" i="61"/>
  <c r="J250" i="61"/>
  <c r="J251" i="61"/>
  <c r="J252" i="61"/>
  <c r="J253" i="61"/>
  <c r="J226" i="6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3" i="61"/>
  <c r="J184" i="61"/>
  <c r="J185" i="61"/>
  <c r="J186" i="61"/>
  <c r="J187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0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77" i="61"/>
  <c r="J78" i="61"/>
  <c r="J79" i="61"/>
  <c r="J80" i="61"/>
  <c r="J69" i="61"/>
  <c r="J70" i="61"/>
  <c r="J71" i="61"/>
  <c r="J72" i="61"/>
  <c r="J73" i="61"/>
  <c r="J61" i="61"/>
  <c r="J62" i="61"/>
  <c r="J63" i="61"/>
  <c r="J64" i="61"/>
  <c r="J65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3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6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6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M65" i="61"/>
  <c r="M69" i="61"/>
  <c r="M71" i="61"/>
  <c r="M72" i="61"/>
  <c r="M73" i="61"/>
  <c r="M77" i="61"/>
  <c r="M78" i="61"/>
  <c r="M79" i="61"/>
  <c r="M80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69" i="61"/>
  <c r="L70" i="61"/>
  <c r="L71" i="61"/>
  <c r="L72" i="61"/>
  <c r="L79" i="61"/>
  <c r="L80" i="61"/>
  <c r="AK9" i="19"/>
  <c r="AK10" i="19"/>
  <c r="AK17" i="19"/>
  <c r="K13" i="61" s="1"/>
  <c r="AK18" i="19"/>
  <c r="K14" i="61" s="1"/>
  <c r="K23" i="61"/>
  <c r="K24" i="61"/>
  <c r="K31" i="61"/>
  <c r="K32" i="61"/>
  <c r="K41" i="61"/>
  <c r="K42" i="61"/>
  <c r="K51" i="61"/>
  <c r="K63" i="61"/>
  <c r="K64" i="61"/>
  <c r="K73" i="61"/>
  <c r="AK8" i="19"/>
  <c r="AK16" i="19"/>
  <c r="K12" i="61" s="1"/>
  <c r="K30" i="61"/>
  <c r="K40" i="61"/>
  <c r="K50" i="61"/>
  <c r="K62" i="61"/>
  <c r="K72" i="61"/>
  <c r="AK6" i="19"/>
  <c r="AK7" i="19"/>
  <c r="AK11" i="19"/>
  <c r="K7" i="61" s="1"/>
  <c r="AK12" i="19"/>
  <c r="K8" i="61" s="1"/>
  <c r="AK13" i="19"/>
  <c r="K9" i="61" s="1"/>
  <c r="AK14" i="19"/>
  <c r="K10" i="61" s="1"/>
  <c r="AK15" i="19"/>
  <c r="K11" i="61" s="1"/>
  <c r="AK19" i="19"/>
  <c r="K15" i="61" s="1"/>
  <c r="AK20" i="19"/>
  <c r="K16" i="61" s="1"/>
  <c r="AK21" i="19"/>
  <c r="K17" i="61" s="1"/>
  <c r="AK22" i="19"/>
  <c r="K18" i="61" s="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K61" i="61"/>
  <c r="K65" i="61"/>
  <c r="K69" i="61"/>
  <c r="K70" i="61"/>
  <c r="K71" i="61"/>
  <c r="K77" i="61"/>
  <c r="K78" i="61"/>
  <c r="K79" i="61"/>
  <c r="K80" i="61"/>
  <c r="AN29" i="19" l="1"/>
  <c r="AN5" i="19"/>
  <c r="AN62" i="19"/>
  <c r="AN54" i="19"/>
  <c r="AN22" i="19"/>
  <c r="AN6" i="19"/>
  <c r="AN65" i="19"/>
  <c r="AN57" i="19"/>
  <c r="AN49" i="19"/>
  <c r="AN41" i="19"/>
  <c r="AN33" i="19"/>
  <c r="AN25" i="19"/>
  <c r="AN17" i="19"/>
  <c r="AN9" i="19"/>
  <c r="AN32" i="19"/>
  <c r="AN24" i="19"/>
  <c r="AN8" i="19"/>
  <c r="AN68" i="19"/>
  <c r="AN60" i="19"/>
  <c r="AN36" i="19"/>
  <c r="AN20" i="19"/>
  <c r="AN12" i="19"/>
  <c r="AN63" i="19"/>
  <c r="AN47" i="19"/>
  <c r="AN7" i="19"/>
  <c r="AN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N56" i="19"/>
  <c r="AN55" i="19"/>
  <c r="AN48" i="19"/>
  <c r="AN16" i="19"/>
  <c r="L73" i="61"/>
  <c r="AN23" i="19"/>
  <c r="AN15" i="19"/>
  <c r="L31" i="61"/>
  <c r="L41" i="61"/>
  <c r="L30" i="61"/>
  <c r="AN67" i="19"/>
  <c r="AN59" i="19"/>
  <c r="AN51" i="19"/>
  <c r="AN43" i="19"/>
  <c r="AN19" i="19"/>
  <c r="AN11" i="19"/>
  <c r="AN39" i="19"/>
  <c r="L27" i="61"/>
  <c r="AN40" i="19"/>
  <c r="AN66" i="19"/>
  <c r="AN58" i="19"/>
  <c r="AN50" i="19"/>
  <c r="AN42" i="19"/>
  <c r="AN34" i="19"/>
  <c r="AN26" i="19"/>
  <c r="AN18" i="19"/>
  <c r="AN10" i="19"/>
  <c r="AN64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16" i="61"/>
  <c r="L7" i="61"/>
  <c r="AN70" i="19"/>
  <c r="AN46" i="19"/>
  <c r="AN38" i="19"/>
  <c r="AN30" i="19"/>
  <c r="AN14" i="19"/>
  <c r="L14" i="61"/>
  <c r="M70" i="61"/>
  <c r="AN69" i="19"/>
  <c r="AN61" i="19"/>
  <c r="AN53" i="19"/>
  <c r="AN45" i="19"/>
  <c r="AN37" i="19"/>
  <c r="AN21" i="19"/>
  <c r="AN13" i="19"/>
  <c r="L13" i="61"/>
  <c r="M18" i="61"/>
  <c r="L64" i="61"/>
  <c r="L77" i="61"/>
  <c r="L8" i="61"/>
  <c r="L15" i="61"/>
  <c r="L65" i="61"/>
  <c r="L78" i="61"/>
  <c r="AN52" i="19"/>
  <c r="AN44" i="19"/>
  <c r="AN28" i="19"/>
  <c r="L51" i="61"/>
  <c r="L63" i="61"/>
  <c r="AN27" i="19"/>
  <c r="AN35" i="19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17" i="61"/>
  <c r="M921" i="61"/>
  <c r="M922" i="61"/>
  <c r="M923" i="61"/>
  <c r="M924" i="61"/>
  <c r="M925" i="61"/>
  <c r="M926" i="61"/>
  <c r="M927" i="61"/>
  <c r="M928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47" i="61"/>
  <c r="M951" i="61"/>
  <c r="M952" i="61"/>
  <c r="M953" i="61"/>
  <c r="M954" i="61"/>
  <c r="M955" i="61"/>
  <c r="M956" i="61"/>
  <c r="M957" i="61"/>
  <c r="M958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5" i="61"/>
  <c r="M979" i="61"/>
  <c r="M980" i="61"/>
  <c r="M981" i="61"/>
  <c r="M982" i="61"/>
  <c r="M983" i="61"/>
  <c r="M984" i="61"/>
  <c r="M985" i="61"/>
  <c r="M986" i="61"/>
  <c r="M987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08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28" i="61"/>
  <c r="M1032" i="61"/>
  <c r="M1033" i="61"/>
  <c r="M1034" i="61"/>
  <c r="M1035" i="61"/>
  <c r="M1036" i="61"/>
  <c r="M1037" i="61"/>
  <c r="M1038" i="61"/>
  <c r="M1039" i="61"/>
  <c r="M1043" i="61"/>
  <c r="M1044" i="61"/>
  <c r="M1045" i="61"/>
  <c r="M1046" i="61"/>
  <c r="M1047" i="61"/>
  <c r="M1048" i="61"/>
  <c r="M1049" i="61"/>
  <c r="M1050" i="61"/>
  <c r="M1051" i="61"/>
  <c r="M1052" i="61"/>
  <c r="M1056" i="61"/>
  <c r="M1057" i="61"/>
  <c r="M1058" i="61"/>
  <c r="M1059" i="61"/>
  <c r="M1063" i="61"/>
  <c r="M1064" i="61"/>
  <c r="M1065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21" i="61"/>
  <c r="L922" i="61"/>
  <c r="L923" i="61"/>
  <c r="L924" i="61"/>
  <c r="L925" i="61"/>
  <c r="L926" i="61"/>
  <c r="L927" i="61"/>
  <c r="L928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51" i="61"/>
  <c r="L952" i="61"/>
  <c r="L953" i="61"/>
  <c r="L954" i="61"/>
  <c r="L955" i="61"/>
  <c r="L956" i="61"/>
  <c r="L957" i="61"/>
  <c r="L958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9" i="61"/>
  <c r="L980" i="61"/>
  <c r="L981" i="61"/>
  <c r="L982" i="61"/>
  <c r="L983" i="61"/>
  <c r="L984" i="61"/>
  <c r="L985" i="61"/>
  <c r="L986" i="61"/>
  <c r="L987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L1008" i="61"/>
  <c r="AP108" i="30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28" i="61"/>
  <c r="L1032" i="61"/>
  <c r="L1033" i="61"/>
  <c r="L1034" i="61"/>
  <c r="L1035" i="61"/>
  <c r="L1036" i="61"/>
  <c r="L1037" i="61"/>
  <c r="L1038" i="61"/>
  <c r="L1039" i="61"/>
  <c r="L1043" i="61"/>
  <c r="L1044" i="61"/>
  <c r="L1045" i="61"/>
  <c r="L1046" i="61"/>
  <c r="L1047" i="61"/>
  <c r="L1048" i="61"/>
  <c r="L1049" i="61"/>
  <c r="L1050" i="61"/>
  <c r="L1051" i="61"/>
  <c r="L1052" i="61"/>
  <c r="L1056" i="61"/>
  <c r="L1057" i="61"/>
  <c r="L1058" i="61"/>
  <c r="L1059" i="61"/>
  <c r="L1063" i="61"/>
  <c r="L1064" i="61"/>
  <c r="L1065" i="61"/>
  <c r="K913" i="61"/>
  <c r="K970" i="61"/>
  <c r="K1006" i="61"/>
  <c r="K1024" i="61"/>
  <c r="K1044" i="61"/>
  <c r="K1064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0" i="61"/>
  <c r="M714" i="61"/>
  <c r="M715" i="61"/>
  <c r="M716" i="61"/>
  <c r="M717" i="61"/>
  <c r="M718" i="61"/>
  <c r="M722" i="61"/>
  <c r="M723" i="61"/>
  <c r="M724" i="61"/>
  <c r="M725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1" i="61"/>
  <c r="M745" i="61"/>
  <c r="M746" i="61"/>
  <c r="M747" i="61"/>
  <c r="M748" i="61"/>
  <c r="M749" i="61"/>
  <c r="M750" i="61"/>
  <c r="M754" i="61"/>
  <c r="M755" i="61"/>
  <c r="M756" i="61"/>
  <c r="M757" i="61"/>
  <c r="M758" i="61"/>
  <c r="M759" i="61"/>
  <c r="M760" i="61"/>
  <c r="M761" i="61"/>
  <c r="M765" i="61"/>
  <c r="M766" i="61"/>
  <c r="M767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87" i="61"/>
  <c r="M791" i="61"/>
  <c r="M792" i="61"/>
  <c r="M793" i="61"/>
  <c r="M794" i="61"/>
  <c r="M795" i="61"/>
  <c r="M799" i="61"/>
  <c r="M800" i="61"/>
  <c r="M801" i="61"/>
  <c r="M802" i="61"/>
  <c r="M803" i="61"/>
  <c r="M804" i="61"/>
  <c r="M805" i="61"/>
  <c r="M806" i="61"/>
  <c r="M807" i="61"/>
  <c r="M811" i="61"/>
  <c r="M812" i="61"/>
  <c r="M813" i="61"/>
  <c r="M814" i="61"/>
  <c r="M815" i="61"/>
  <c r="M816" i="61"/>
  <c r="M817" i="61"/>
  <c r="M818" i="61"/>
  <c r="M819" i="61"/>
  <c r="M820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2" i="61"/>
  <c r="M846" i="61"/>
  <c r="M847" i="61"/>
  <c r="M848" i="61"/>
  <c r="M852" i="61"/>
  <c r="M853" i="61"/>
  <c r="M854" i="61"/>
  <c r="M858" i="61"/>
  <c r="M859" i="61"/>
  <c r="M860" i="61"/>
  <c r="M861" i="61"/>
  <c r="M865" i="61"/>
  <c r="M866" i="61"/>
  <c r="M867" i="61"/>
  <c r="M868" i="61"/>
  <c r="M869" i="61"/>
  <c r="M873" i="61"/>
  <c r="M874" i="61"/>
  <c r="M875" i="61"/>
  <c r="M876" i="61"/>
  <c r="M877" i="61"/>
  <c r="M878" i="61"/>
  <c r="M882" i="61"/>
  <c r="M883" i="61"/>
  <c r="M884" i="61"/>
  <c r="M885" i="61"/>
  <c r="M886" i="61"/>
  <c r="M887" i="61"/>
  <c r="M888" i="61"/>
  <c r="AJ7" i="32"/>
  <c r="AJ8" i="32"/>
  <c r="AJ9" i="32"/>
  <c r="AJ10" i="32"/>
  <c r="AJ15" i="32"/>
  <c r="AJ16" i="32"/>
  <c r="AJ17" i="32"/>
  <c r="AJ18" i="32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4" i="61"/>
  <c r="L715" i="61"/>
  <c r="L716" i="61"/>
  <c r="L717" i="61"/>
  <c r="L718" i="61"/>
  <c r="L722" i="61"/>
  <c r="L723" i="61"/>
  <c r="L724" i="61"/>
  <c r="L725" i="61"/>
  <c r="AJ57" i="32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AJ71" i="32"/>
  <c r="L745" i="61"/>
  <c r="L746" i="61"/>
  <c r="L747" i="61"/>
  <c r="L748" i="61"/>
  <c r="L749" i="61"/>
  <c r="L750" i="61"/>
  <c r="L754" i="61"/>
  <c r="L755" i="61"/>
  <c r="L756" i="61"/>
  <c r="L757" i="61"/>
  <c r="L758" i="61"/>
  <c r="L759" i="61"/>
  <c r="L760" i="61"/>
  <c r="L761" i="61"/>
  <c r="AJ87" i="32"/>
  <c r="L765" i="61"/>
  <c r="L766" i="61"/>
  <c r="L767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91" i="61"/>
  <c r="L792" i="61"/>
  <c r="L793" i="61"/>
  <c r="L794" i="61"/>
  <c r="L795" i="61"/>
  <c r="L799" i="61"/>
  <c r="L800" i="61"/>
  <c r="L801" i="61"/>
  <c r="L802" i="61"/>
  <c r="L803" i="61"/>
  <c r="L804" i="61"/>
  <c r="L805" i="61"/>
  <c r="L806" i="61"/>
  <c r="L807" i="61"/>
  <c r="L811" i="61"/>
  <c r="L812" i="61"/>
  <c r="L813" i="61"/>
  <c r="L814" i="61"/>
  <c r="L815" i="61"/>
  <c r="L816" i="61"/>
  <c r="L817" i="61"/>
  <c r="L818" i="61"/>
  <c r="L819" i="61"/>
  <c r="L820" i="61"/>
  <c r="AJ136" i="32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6" i="61"/>
  <c r="L847" i="61"/>
  <c r="L848" i="61"/>
  <c r="AJ160" i="32"/>
  <c r="L852" i="61"/>
  <c r="L853" i="61"/>
  <c r="L854" i="61"/>
  <c r="L858" i="61"/>
  <c r="L859" i="61"/>
  <c r="L860" i="61"/>
  <c r="L861" i="61"/>
  <c r="AJ169" i="32"/>
  <c r="L865" i="61"/>
  <c r="L866" i="61"/>
  <c r="L867" i="61"/>
  <c r="L868" i="61"/>
  <c r="L869" i="61"/>
  <c r="AJ175" i="32"/>
  <c r="L873" i="61"/>
  <c r="L874" i="61"/>
  <c r="L875" i="61"/>
  <c r="L876" i="61"/>
  <c r="L877" i="61"/>
  <c r="L878" i="61"/>
  <c r="L882" i="61"/>
  <c r="L883" i="61"/>
  <c r="L884" i="61"/>
  <c r="L885" i="61"/>
  <c r="L886" i="61"/>
  <c r="L887" i="61"/>
  <c r="L888" i="61"/>
  <c r="AJ191" i="32"/>
  <c r="AJ192" i="32"/>
  <c r="K702" i="61"/>
  <c r="K740" i="61"/>
  <c r="K878" i="61"/>
  <c r="K888" i="61"/>
  <c r="K835" i="61"/>
  <c r="K688" i="61"/>
  <c r="K689" i="61"/>
  <c r="K694" i="61"/>
  <c r="K695" i="61"/>
  <c r="K696" i="61"/>
  <c r="K697" i="61"/>
  <c r="K703" i="61"/>
  <c r="K704" i="61"/>
  <c r="K705" i="61"/>
  <c r="K710" i="61"/>
  <c r="K714" i="61"/>
  <c r="K715" i="61"/>
  <c r="K722" i="61"/>
  <c r="K723" i="61"/>
  <c r="K724" i="61"/>
  <c r="K725" i="61"/>
  <c r="K732" i="61"/>
  <c r="K733" i="61"/>
  <c r="K734" i="61"/>
  <c r="K735" i="61"/>
  <c r="K741" i="61"/>
  <c r="K745" i="61"/>
  <c r="K750" i="61"/>
  <c r="K754" i="61"/>
  <c r="K755" i="61"/>
  <c r="K760" i="61"/>
  <c r="K761" i="61"/>
  <c r="K765" i="61"/>
  <c r="K772" i="61"/>
  <c r="K773" i="61"/>
  <c r="K774" i="61"/>
  <c r="K775" i="61"/>
  <c r="K780" i="61"/>
  <c r="K781" i="61"/>
  <c r="K782" i="61"/>
  <c r="K783" i="61"/>
  <c r="K791" i="61"/>
  <c r="K792" i="61"/>
  <c r="K793" i="61"/>
  <c r="K800" i="61"/>
  <c r="K801" i="61"/>
  <c r="K802" i="61"/>
  <c r="K803" i="61"/>
  <c r="K811" i="61"/>
  <c r="K812" i="61"/>
  <c r="K813" i="61"/>
  <c r="K818" i="61"/>
  <c r="K819" i="61"/>
  <c r="K820" i="61"/>
  <c r="K828" i="61"/>
  <c r="K829" i="61"/>
  <c r="K830" i="61"/>
  <c r="K831" i="61"/>
  <c r="K836" i="61"/>
  <c r="K837" i="61"/>
  <c r="K838" i="61"/>
  <c r="K839" i="61"/>
  <c r="K846" i="61"/>
  <c r="K847" i="61"/>
  <c r="K848" i="61"/>
  <c r="K858" i="61"/>
  <c r="K859" i="61"/>
  <c r="K860" i="61"/>
  <c r="K861" i="61"/>
  <c r="K868" i="61"/>
  <c r="K869" i="61"/>
  <c r="K873" i="61"/>
  <c r="K882" i="61"/>
  <c r="K88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09" i="61"/>
  <c r="M613" i="61"/>
  <c r="M614" i="61"/>
  <c r="M615" i="61"/>
  <c r="M616" i="61"/>
  <c r="M617" i="61"/>
  <c r="M618" i="61"/>
  <c r="M619" i="61"/>
  <c r="M620" i="61"/>
  <c r="M621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38" i="61"/>
  <c r="M642" i="61"/>
  <c r="M643" i="61"/>
  <c r="M644" i="61"/>
  <c r="M645" i="61"/>
  <c r="M646" i="61"/>
  <c r="M650" i="61"/>
  <c r="M651" i="61"/>
  <c r="M652" i="61"/>
  <c r="M653" i="61"/>
  <c r="M657" i="61"/>
  <c r="M658" i="61"/>
  <c r="M662" i="61"/>
  <c r="M663" i="61"/>
  <c r="M664" i="61"/>
  <c r="M665" i="61"/>
  <c r="M666" i="61"/>
  <c r="M667" i="61"/>
  <c r="M671" i="61"/>
  <c r="M672" i="61"/>
  <c r="M673" i="61"/>
  <c r="M674" i="61"/>
  <c r="M675" i="61"/>
  <c r="M679" i="61"/>
  <c r="M680" i="61"/>
  <c r="M681" i="61"/>
  <c r="M682" i="61"/>
  <c r="AN5" i="34"/>
  <c r="AN7" i="34"/>
  <c r="AN11" i="34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AN29" i="34"/>
  <c r="L613" i="61"/>
  <c r="L614" i="61"/>
  <c r="L615" i="61"/>
  <c r="L616" i="61"/>
  <c r="L617" i="61"/>
  <c r="L618" i="61"/>
  <c r="L619" i="61"/>
  <c r="L620" i="61"/>
  <c r="L621" i="61"/>
  <c r="AN39" i="34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AN54" i="34"/>
  <c r="L642" i="61"/>
  <c r="L643" i="61"/>
  <c r="L644" i="61"/>
  <c r="L645" i="61"/>
  <c r="L646" i="61"/>
  <c r="AN60" i="34"/>
  <c r="L650" i="61"/>
  <c r="L651" i="61"/>
  <c r="L652" i="61"/>
  <c r="L653" i="61"/>
  <c r="L657" i="61"/>
  <c r="L658" i="61"/>
  <c r="AN68" i="34"/>
  <c r="L662" i="61"/>
  <c r="L663" i="61"/>
  <c r="L664" i="61"/>
  <c r="L665" i="61"/>
  <c r="L666" i="61"/>
  <c r="L667" i="61"/>
  <c r="AN75" i="34"/>
  <c r="L671" i="61"/>
  <c r="L672" i="61"/>
  <c r="L673" i="61"/>
  <c r="L674" i="61"/>
  <c r="L675" i="61"/>
  <c r="L679" i="61"/>
  <c r="L680" i="61"/>
  <c r="L682" i="61"/>
  <c r="AN86" i="34"/>
  <c r="K629" i="61"/>
  <c r="K594" i="61"/>
  <c r="K595" i="61"/>
  <c r="K600" i="61"/>
  <c r="K601" i="61"/>
  <c r="K602" i="61"/>
  <c r="K603" i="61"/>
  <c r="K608" i="61"/>
  <c r="K609" i="61"/>
  <c r="K613" i="61"/>
  <c r="K618" i="61"/>
  <c r="K619" i="61"/>
  <c r="K620" i="61"/>
  <c r="K621" i="61"/>
  <c r="K628" i="61"/>
  <c r="K630" i="61"/>
  <c r="K631" i="61"/>
  <c r="K632" i="61"/>
  <c r="K636" i="61"/>
  <c r="K637" i="61"/>
  <c r="K638" i="61"/>
  <c r="K642" i="61"/>
  <c r="K646" i="61"/>
  <c r="K650" i="61"/>
  <c r="K651" i="61"/>
  <c r="K652" i="61"/>
  <c r="K658" i="61"/>
  <c r="K662" i="61"/>
  <c r="K663" i="61"/>
  <c r="K664" i="61"/>
  <c r="K671" i="61"/>
  <c r="K672" i="61"/>
  <c r="K673" i="61"/>
  <c r="K674" i="61"/>
  <c r="K680" i="61"/>
  <c r="K681" i="61"/>
  <c r="K682" i="61"/>
  <c r="AM49" i="39"/>
  <c r="AM113" i="39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4" i="61"/>
  <c r="M458" i="61"/>
  <c r="M459" i="61"/>
  <c r="M460" i="61"/>
  <c r="M461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8" i="61"/>
  <c r="M509" i="61"/>
  <c r="M510" i="61"/>
  <c r="M511" i="61"/>
  <c r="M515" i="61"/>
  <c r="M516" i="61"/>
  <c r="M517" i="61"/>
  <c r="M518" i="61"/>
  <c r="M519" i="61"/>
  <c r="M523" i="61"/>
  <c r="M524" i="61"/>
  <c r="M525" i="61"/>
  <c r="M526" i="61"/>
  <c r="M527" i="61"/>
  <c r="M528" i="61"/>
  <c r="M529" i="61"/>
  <c r="M530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49" i="61"/>
  <c r="M553" i="61"/>
  <c r="M554" i="61"/>
  <c r="M555" i="61"/>
  <c r="M556" i="61"/>
  <c r="M560" i="61"/>
  <c r="M561" i="61"/>
  <c r="M562" i="61"/>
  <c r="M563" i="61"/>
  <c r="M567" i="61"/>
  <c r="M568" i="61"/>
  <c r="M569" i="61"/>
  <c r="M570" i="61"/>
  <c r="M571" i="61"/>
  <c r="M575" i="61"/>
  <c r="M576" i="61"/>
  <c r="M577" i="61"/>
  <c r="M578" i="61"/>
  <c r="M579" i="61"/>
  <c r="M580" i="61"/>
  <c r="M581" i="61"/>
  <c r="M585" i="61"/>
  <c r="M586" i="61"/>
  <c r="M587" i="61"/>
  <c r="M588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8" i="61"/>
  <c r="L459" i="61"/>
  <c r="L460" i="61"/>
  <c r="L461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M42" i="39"/>
  <c r="L481" i="61"/>
  <c r="L482" i="61"/>
  <c r="L483" i="61"/>
  <c r="L484" i="61"/>
  <c r="L485" i="61"/>
  <c r="L486" i="61"/>
  <c r="L487" i="61"/>
  <c r="L488" i="61"/>
  <c r="L489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AM65" i="39"/>
  <c r="L508" i="61"/>
  <c r="L509" i="61"/>
  <c r="L510" i="61"/>
  <c r="L511" i="61"/>
  <c r="L515" i="61"/>
  <c r="L516" i="61"/>
  <c r="L517" i="61"/>
  <c r="L518" i="61"/>
  <c r="L519" i="61"/>
  <c r="L523" i="61"/>
  <c r="L524" i="61"/>
  <c r="L525" i="61"/>
  <c r="L526" i="61"/>
  <c r="L527" i="61"/>
  <c r="L528" i="61"/>
  <c r="L529" i="61"/>
  <c r="L530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3" i="61"/>
  <c r="L554" i="61"/>
  <c r="L555" i="61"/>
  <c r="L556" i="61"/>
  <c r="L560" i="61"/>
  <c r="R560" i="61" s="1"/>
  <c r="L561" i="61"/>
  <c r="L562" i="61"/>
  <c r="L563" i="61"/>
  <c r="L567" i="61"/>
  <c r="L568" i="61"/>
  <c r="L569" i="61"/>
  <c r="L570" i="61"/>
  <c r="L571" i="61"/>
  <c r="L575" i="61"/>
  <c r="L576" i="61"/>
  <c r="L577" i="61"/>
  <c r="L578" i="61"/>
  <c r="L579" i="61"/>
  <c r="L580" i="61"/>
  <c r="L581" i="61"/>
  <c r="L585" i="61"/>
  <c r="L586" i="61"/>
  <c r="L587" i="61"/>
  <c r="L588" i="61"/>
  <c r="K448" i="61"/>
  <c r="K495" i="61"/>
  <c r="K496" i="61"/>
  <c r="K553" i="61"/>
  <c r="K575" i="61"/>
  <c r="K440" i="61"/>
  <c r="K468" i="61"/>
  <c r="K504" i="61"/>
  <c r="K516" i="61"/>
  <c r="K544" i="61"/>
  <c r="K586" i="61"/>
  <c r="K438" i="61"/>
  <c r="K439" i="61"/>
  <c r="K443" i="61"/>
  <c r="K444" i="61"/>
  <c r="K446" i="61"/>
  <c r="K447" i="61"/>
  <c r="K451" i="61"/>
  <c r="K452" i="61"/>
  <c r="K454" i="61"/>
  <c r="K461" i="61"/>
  <c r="K466" i="61"/>
  <c r="K471" i="61"/>
  <c r="K472" i="61"/>
  <c r="K474" i="61"/>
  <c r="K475" i="61"/>
  <c r="K481" i="61"/>
  <c r="K482" i="61"/>
  <c r="K484" i="61"/>
  <c r="K485" i="61"/>
  <c r="K489" i="61"/>
  <c r="K494" i="61"/>
  <c r="K499" i="61"/>
  <c r="K500" i="61"/>
  <c r="K502" i="61"/>
  <c r="K503" i="61"/>
  <c r="K509" i="61"/>
  <c r="K510" i="61"/>
  <c r="K515" i="61"/>
  <c r="K519" i="61"/>
  <c r="K524" i="61"/>
  <c r="K525" i="61"/>
  <c r="K526" i="61"/>
  <c r="K529" i="61"/>
  <c r="K530" i="61"/>
  <c r="K534" i="61"/>
  <c r="K535" i="61"/>
  <c r="K539" i="61"/>
  <c r="K540" i="61"/>
  <c r="K542" i="61"/>
  <c r="K547" i="61"/>
  <c r="K548" i="61"/>
  <c r="K560" i="61"/>
  <c r="K562" i="61"/>
  <c r="K563" i="61"/>
  <c r="K569" i="61"/>
  <c r="K570" i="61"/>
  <c r="K576" i="61"/>
  <c r="K579" i="61"/>
  <c r="K580" i="61"/>
  <c r="K585" i="61"/>
  <c r="AK3" i="39"/>
  <c r="M183" i="61"/>
  <c r="M184" i="61"/>
  <c r="M185" i="61"/>
  <c r="M186" i="61"/>
  <c r="M187" i="61"/>
  <c r="M188" i="61"/>
  <c r="M189" i="61"/>
  <c r="M190" i="61"/>
  <c r="M191" i="61"/>
  <c r="M192" i="61"/>
  <c r="M193" i="61"/>
  <c r="M194" i="61"/>
  <c r="M195" i="61"/>
  <c r="M196" i="61"/>
  <c r="M197" i="61"/>
  <c r="M198" i="61"/>
  <c r="M199" i="61"/>
  <c r="M200" i="61"/>
  <c r="M201" i="61"/>
  <c r="M202" i="61"/>
  <c r="M203" i="61"/>
  <c r="M204" i="61"/>
  <c r="M205" i="61"/>
  <c r="M206" i="61"/>
  <c r="M207" i="61"/>
  <c r="M208" i="61"/>
  <c r="M209" i="61"/>
  <c r="M213" i="61"/>
  <c r="M214" i="61"/>
  <c r="M215" i="61"/>
  <c r="M216" i="61"/>
  <c r="M217" i="61"/>
  <c r="M218" i="61"/>
  <c r="M219" i="61"/>
  <c r="M220" i="61"/>
  <c r="M221" i="61"/>
  <c r="M222" i="61"/>
  <c r="M226" i="61"/>
  <c r="M227" i="61"/>
  <c r="M228" i="61"/>
  <c r="M229" i="61"/>
  <c r="M230" i="61"/>
  <c r="M231" i="61"/>
  <c r="M232" i="61"/>
  <c r="M233" i="61"/>
  <c r="M234" i="61"/>
  <c r="M235" i="61"/>
  <c r="M239" i="61"/>
  <c r="M240" i="61"/>
  <c r="M241" i="61"/>
  <c r="M242" i="61"/>
  <c r="M243" i="61"/>
  <c r="M244" i="61"/>
  <c r="M245" i="61"/>
  <c r="M246" i="61"/>
  <c r="M247" i="61"/>
  <c r="M248" i="61"/>
  <c r="M249" i="61"/>
  <c r="M250" i="61"/>
  <c r="M251" i="61"/>
  <c r="M252" i="61"/>
  <c r="M253" i="61"/>
  <c r="M257" i="61"/>
  <c r="M258" i="61"/>
  <c r="M259" i="61"/>
  <c r="M260" i="61"/>
  <c r="M261" i="61"/>
  <c r="M262" i="61"/>
  <c r="M263" i="61"/>
  <c r="M264" i="61"/>
  <c r="M268" i="61"/>
  <c r="M269" i="61"/>
  <c r="M270" i="61"/>
  <c r="M271" i="61"/>
  <c r="M272" i="61"/>
  <c r="M273" i="61"/>
  <c r="M274" i="61"/>
  <c r="M275" i="61"/>
  <c r="M276" i="61"/>
  <c r="M277" i="61"/>
  <c r="M278" i="61"/>
  <c r="M279" i="61"/>
  <c r="M280" i="61"/>
  <c r="M284" i="61"/>
  <c r="M285" i="61"/>
  <c r="M286" i="61"/>
  <c r="M287" i="61"/>
  <c r="M288" i="61"/>
  <c r="M292" i="61"/>
  <c r="M293" i="61"/>
  <c r="M294" i="61"/>
  <c r="M298" i="61"/>
  <c r="M299" i="61"/>
  <c r="M300" i="61"/>
  <c r="M301" i="61"/>
  <c r="M302" i="61"/>
  <c r="M303" i="61"/>
  <c r="M304" i="61"/>
  <c r="M305" i="61"/>
  <c r="M306" i="61"/>
  <c r="M307" i="61"/>
  <c r="M308" i="61"/>
  <c r="M312" i="61"/>
  <c r="M313" i="61"/>
  <c r="M314" i="61"/>
  <c r="M315" i="61"/>
  <c r="M316" i="61"/>
  <c r="M317" i="61"/>
  <c r="M318" i="61"/>
  <c r="M319" i="61"/>
  <c r="M320" i="61"/>
  <c r="M324" i="61"/>
  <c r="M325" i="61"/>
  <c r="M326" i="61"/>
  <c r="M327" i="61"/>
  <c r="M328" i="61"/>
  <c r="M329" i="61"/>
  <c r="M330" i="61"/>
  <c r="M331" i="61"/>
  <c r="M332" i="61"/>
  <c r="M333" i="61"/>
  <c r="M334" i="61"/>
  <c r="M335" i="61"/>
  <c r="M336" i="61"/>
  <c r="M337" i="61"/>
  <c r="M341" i="61"/>
  <c r="M342" i="61"/>
  <c r="M343" i="61"/>
  <c r="M344" i="61"/>
  <c r="M345" i="61"/>
  <c r="M346" i="61"/>
  <c r="M347" i="61"/>
  <c r="M348" i="61"/>
  <c r="M349" i="61"/>
  <c r="M350" i="61"/>
  <c r="M351" i="61"/>
  <c r="M352" i="61"/>
  <c r="M353" i="61"/>
  <c r="M354" i="61"/>
  <c r="M355" i="61"/>
  <c r="M356" i="61"/>
  <c r="M357" i="61"/>
  <c r="M358" i="61"/>
  <c r="M359" i="61"/>
  <c r="M363" i="61"/>
  <c r="M364" i="61"/>
  <c r="M365" i="61"/>
  <c r="M366" i="61"/>
  <c r="M367" i="61"/>
  <c r="M368" i="61"/>
  <c r="M369" i="61"/>
  <c r="M370" i="61"/>
  <c r="M374" i="61"/>
  <c r="M375" i="61"/>
  <c r="M376" i="61"/>
  <c r="M377" i="61"/>
  <c r="M378" i="61"/>
  <c r="M379" i="61"/>
  <c r="M380" i="61"/>
  <c r="M381" i="61"/>
  <c r="M382" i="61"/>
  <c r="M383" i="61"/>
  <c r="M384" i="61"/>
  <c r="M385" i="61"/>
  <c r="M389" i="61"/>
  <c r="M390" i="61"/>
  <c r="M391" i="61"/>
  <c r="M392" i="61"/>
  <c r="M396" i="61"/>
  <c r="M397" i="61"/>
  <c r="M398" i="61"/>
  <c r="M402" i="61"/>
  <c r="M403" i="61"/>
  <c r="M404" i="61"/>
  <c r="M405" i="61"/>
  <c r="M406" i="61"/>
  <c r="M407" i="61"/>
  <c r="M408" i="61"/>
  <c r="M409" i="61"/>
  <c r="M413" i="61"/>
  <c r="M414" i="61"/>
  <c r="M415" i="61"/>
  <c r="M429" i="61"/>
  <c r="M430" i="61"/>
  <c r="M431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3" i="61"/>
  <c r="L214" i="61"/>
  <c r="L215" i="61"/>
  <c r="L216" i="61"/>
  <c r="L217" i="61"/>
  <c r="L218" i="61"/>
  <c r="L219" i="61"/>
  <c r="L220" i="61"/>
  <c r="L221" i="61"/>
  <c r="L222" i="61"/>
  <c r="L226" i="61"/>
  <c r="L227" i="61"/>
  <c r="L228" i="61"/>
  <c r="L229" i="61"/>
  <c r="L230" i="61"/>
  <c r="L231" i="61"/>
  <c r="L232" i="61"/>
  <c r="L233" i="61"/>
  <c r="L234" i="61"/>
  <c r="L235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7" i="61"/>
  <c r="L258" i="61"/>
  <c r="L259" i="61"/>
  <c r="L260" i="61"/>
  <c r="L261" i="61"/>
  <c r="L262" i="61"/>
  <c r="L263" i="61"/>
  <c r="L264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4" i="61"/>
  <c r="L285" i="61"/>
  <c r="L286" i="61"/>
  <c r="L287" i="61"/>
  <c r="L288" i="61"/>
  <c r="L292" i="61"/>
  <c r="L293" i="61"/>
  <c r="L294" i="61"/>
  <c r="L298" i="61"/>
  <c r="L299" i="61"/>
  <c r="L300" i="61"/>
  <c r="L301" i="61"/>
  <c r="L302" i="61"/>
  <c r="L303" i="61"/>
  <c r="L304" i="61"/>
  <c r="L305" i="61"/>
  <c r="L306" i="61"/>
  <c r="L307" i="61"/>
  <c r="L308" i="61"/>
  <c r="L312" i="61"/>
  <c r="L313" i="61"/>
  <c r="L314" i="61"/>
  <c r="L315" i="61"/>
  <c r="L316" i="61"/>
  <c r="L317" i="61"/>
  <c r="L318" i="61"/>
  <c r="L319" i="61"/>
  <c r="L320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3" i="61"/>
  <c r="L364" i="61"/>
  <c r="L365" i="61"/>
  <c r="L366" i="61"/>
  <c r="L367" i="61"/>
  <c r="L368" i="61"/>
  <c r="L369" i="61"/>
  <c r="L370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9" i="61"/>
  <c r="L390" i="61"/>
  <c r="L391" i="61"/>
  <c r="L392" i="61"/>
  <c r="L396" i="61"/>
  <c r="L397" i="61"/>
  <c r="L398" i="61"/>
  <c r="L402" i="61"/>
  <c r="L403" i="61"/>
  <c r="L404" i="61"/>
  <c r="L405" i="61"/>
  <c r="L406" i="61"/>
  <c r="L407" i="61"/>
  <c r="L408" i="61"/>
  <c r="L409" i="61"/>
  <c r="L413" i="61"/>
  <c r="L414" i="61"/>
  <c r="L415" i="61"/>
  <c r="Q415" i="61" s="1"/>
  <c r="L429" i="61"/>
  <c r="L430" i="61"/>
  <c r="L431" i="61"/>
  <c r="K219" i="61"/>
  <c r="K228" i="61"/>
  <c r="K368" i="61"/>
  <c r="K376" i="61"/>
  <c r="K294" i="61"/>
  <c r="K185" i="61"/>
  <c r="K187" i="61"/>
  <c r="K192" i="61"/>
  <c r="K195" i="61"/>
  <c r="K200" i="61"/>
  <c r="K203" i="61"/>
  <c r="K208" i="61"/>
  <c r="K213" i="61"/>
  <c r="K221" i="61"/>
  <c r="K231" i="61"/>
  <c r="K241" i="61"/>
  <c r="K245" i="61"/>
  <c r="K248" i="61"/>
  <c r="K258" i="61"/>
  <c r="K263" i="61"/>
  <c r="K268" i="61"/>
  <c r="K273" i="61"/>
  <c r="K276" i="61"/>
  <c r="K286" i="61"/>
  <c r="K298" i="61"/>
  <c r="K303" i="61"/>
  <c r="K306" i="61"/>
  <c r="K313" i="61"/>
  <c r="K316" i="61"/>
  <c r="K326" i="61"/>
  <c r="K332" i="61"/>
  <c r="K334" i="61"/>
  <c r="K341" i="61"/>
  <c r="K344" i="61"/>
  <c r="K349" i="61"/>
  <c r="K352" i="61"/>
  <c r="K357" i="61"/>
  <c r="K370" i="61"/>
  <c r="K379" i="61"/>
  <c r="K384" i="61"/>
  <c r="K389" i="61"/>
  <c r="K396" i="61"/>
  <c r="K407" i="61"/>
  <c r="K409" i="61"/>
  <c r="K431" i="61"/>
  <c r="K1014" i="61" l="1"/>
  <c r="K912" i="61"/>
  <c r="K1059" i="61"/>
  <c r="K1039" i="61"/>
  <c r="K1013" i="61"/>
  <c r="K995" i="61"/>
  <c r="K975" i="61"/>
  <c r="K911" i="61"/>
  <c r="K903" i="61"/>
  <c r="K1050" i="61"/>
  <c r="K1032" i="61"/>
  <c r="K1004" i="61"/>
  <c r="K986" i="61"/>
  <c r="K958" i="61"/>
  <c r="K932" i="61"/>
  <c r="K922" i="61"/>
  <c r="K896" i="61"/>
  <c r="K1049" i="61"/>
  <c r="K1021" i="61"/>
  <c r="K1003" i="61"/>
  <c r="K985" i="61"/>
  <c r="K967" i="61"/>
  <c r="K947" i="61"/>
  <c r="K939" i="61"/>
  <c r="K921" i="61"/>
  <c r="K895" i="61"/>
  <c r="K1022" i="61"/>
  <c r="K996" i="61"/>
  <c r="K968" i="61"/>
  <c r="K940" i="61"/>
  <c r="K904" i="61"/>
  <c r="K1027" i="61"/>
  <c r="K983" i="61"/>
  <c r="K945" i="61"/>
  <c r="K909" i="61"/>
  <c r="K1056" i="61"/>
  <c r="K1046" i="61"/>
  <c r="K1036" i="61"/>
  <c r="K1026" i="61"/>
  <c r="K1018" i="61"/>
  <c r="K1008" i="61"/>
  <c r="K1000" i="61"/>
  <c r="K992" i="61"/>
  <c r="K982" i="61"/>
  <c r="K972" i="61"/>
  <c r="K964" i="61"/>
  <c r="K954" i="61"/>
  <c r="K944" i="61"/>
  <c r="K936" i="61"/>
  <c r="K926" i="61"/>
  <c r="K916" i="61"/>
  <c r="K908" i="61"/>
  <c r="K900" i="61"/>
  <c r="K1037" i="61"/>
  <c r="K993" i="61"/>
  <c r="K955" i="61"/>
  <c r="K917" i="61"/>
  <c r="K106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63" i="61"/>
  <c r="K1043" i="61"/>
  <c r="K1023" i="61"/>
  <c r="K1005" i="61"/>
  <c r="K987" i="61"/>
  <c r="K969" i="61"/>
  <c r="K897" i="61"/>
  <c r="AP64" i="30"/>
  <c r="K1057" i="61"/>
  <c r="K973" i="61"/>
  <c r="K937" i="61"/>
  <c r="K901" i="61"/>
  <c r="K1047" i="61"/>
  <c r="K1019" i="61"/>
  <c r="K1001" i="61"/>
  <c r="K965" i="61"/>
  <c r="K927" i="61"/>
  <c r="AP146" i="30"/>
  <c r="AJ178" i="32"/>
  <c r="K867" i="61"/>
  <c r="K817" i="61"/>
  <c r="AJ190" i="32"/>
  <c r="AJ182" i="32"/>
  <c r="AJ78" i="32"/>
  <c r="AJ46" i="32"/>
  <c r="AJ22" i="32"/>
  <c r="AJ14" i="32"/>
  <c r="AJ6" i="32"/>
  <c r="AJ146" i="32"/>
  <c r="AJ186" i="32"/>
  <c r="AJ106" i="32"/>
  <c r="AJ90" i="32"/>
  <c r="K884" i="61"/>
  <c r="K87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16" i="61"/>
  <c r="K706" i="61"/>
  <c r="K698" i="61"/>
  <c r="K690" i="61"/>
  <c r="AJ58" i="32"/>
  <c r="AJ170" i="32"/>
  <c r="AJ82" i="32"/>
  <c r="AJ154" i="32"/>
  <c r="AJ74" i="32"/>
  <c r="K887" i="61"/>
  <c r="K827" i="61"/>
  <c r="K799" i="61"/>
  <c r="K779" i="61"/>
  <c r="K759" i="61"/>
  <c r="K739" i="61"/>
  <c r="K693" i="61"/>
  <c r="AJ156" i="32"/>
  <c r="AJ20" i="32"/>
  <c r="K886" i="61"/>
  <c r="K866" i="61"/>
  <c r="K842" i="61"/>
  <c r="K826" i="61"/>
  <c r="K806" i="61"/>
  <c r="K786" i="61"/>
  <c r="K758" i="61"/>
  <c r="K738" i="61"/>
  <c r="K718" i="61"/>
  <c r="K700" i="61"/>
  <c r="AJ91" i="32"/>
  <c r="AJ11" i="32"/>
  <c r="AJ138" i="32"/>
  <c r="AJ4" i="32"/>
  <c r="AJ122" i="32"/>
  <c r="AJ42" i="32"/>
  <c r="K877" i="61"/>
  <c r="K807" i="61"/>
  <c r="K787" i="61"/>
  <c r="K771" i="61"/>
  <c r="K749" i="61"/>
  <c r="K731" i="61"/>
  <c r="K709" i="61"/>
  <c r="K701" i="61"/>
  <c r="AJ164" i="32"/>
  <c r="AJ52" i="32"/>
  <c r="AJ12" i="32"/>
  <c r="K876" i="61"/>
  <c r="K854" i="61"/>
  <c r="K834" i="61"/>
  <c r="K816" i="61"/>
  <c r="K778" i="61"/>
  <c r="K748" i="61"/>
  <c r="K730" i="61"/>
  <c r="K708" i="61"/>
  <c r="K692" i="61"/>
  <c r="AJ115" i="32"/>
  <c r="AJ19" i="32"/>
  <c r="AJ50" i="32"/>
  <c r="AJ114" i="32"/>
  <c r="AJ26" i="32"/>
  <c r="AN6" i="34"/>
  <c r="AN12" i="34"/>
  <c r="AN35" i="34"/>
  <c r="AN10" i="34"/>
  <c r="AN4" i="34"/>
  <c r="AN81" i="34"/>
  <c r="AN65" i="34"/>
  <c r="AN9" i="34"/>
  <c r="K614" i="61"/>
  <c r="K604" i="61"/>
  <c r="K596" i="61"/>
  <c r="AN67" i="34"/>
  <c r="AN27" i="34"/>
  <c r="AN83" i="34"/>
  <c r="K666" i="61"/>
  <c r="K644" i="61"/>
  <c r="K634" i="61"/>
  <c r="K626" i="61"/>
  <c r="K616" i="61"/>
  <c r="K606" i="61"/>
  <c r="K598" i="61"/>
  <c r="AN8" i="34"/>
  <c r="AN51" i="34"/>
  <c r="AN19" i="34"/>
  <c r="AN59" i="34"/>
  <c r="K675" i="61"/>
  <c r="K665" i="61"/>
  <c r="K653" i="61"/>
  <c r="K643" i="61"/>
  <c r="K633" i="61"/>
  <c r="K625" i="61"/>
  <c r="K615" i="61"/>
  <c r="K605" i="61"/>
  <c r="K597" i="61"/>
  <c r="K679" i="61"/>
  <c r="K667" i="61"/>
  <c r="K657" i="61"/>
  <c r="K645" i="61"/>
  <c r="K635" i="61"/>
  <c r="K627" i="61"/>
  <c r="K617" i="61"/>
  <c r="K607" i="61"/>
  <c r="K599" i="61"/>
  <c r="AN43" i="34"/>
  <c r="AM26" i="39"/>
  <c r="AM89" i="39"/>
  <c r="K543" i="61"/>
  <c r="K467" i="61"/>
  <c r="AM73" i="39"/>
  <c r="AM9" i="39"/>
  <c r="AM90" i="39"/>
  <c r="AM112" i="39"/>
  <c r="AM25" i="39"/>
  <c r="K554" i="61"/>
  <c r="K536" i="61"/>
  <c r="K486" i="61"/>
  <c r="K476" i="61"/>
  <c r="K458" i="61"/>
  <c r="AM130" i="39"/>
  <c r="AM66" i="39"/>
  <c r="AM129" i="39"/>
  <c r="AM121" i="39"/>
  <c r="AM57" i="39"/>
  <c r="AM114" i="39"/>
  <c r="AM50" i="39"/>
  <c r="AM72" i="39"/>
  <c r="AM8" i="39"/>
  <c r="K588" i="61"/>
  <c r="K568" i="61"/>
  <c r="K546" i="61"/>
  <c r="K528" i="61"/>
  <c r="K498" i="61"/>
  <c r="K460" i="61"/>
  <c r="K442" i="61"/>
  <c r="AM126" i="39"/>
  <c r="AM102" i="39"/>
  <c r="AM98" i="39"/>
  <c r="AM80" i="39"/>
  <c r="AM34" i="39"/>
  <c r="AM16" i="39"/>
  <c r="AM23" i="39"/>
  <c r="AM120" i="39"/>
  <c r="AM97" i="39"/>
  <c r="AM74" i="39"/>
  <c r="AM56" i="39"/>
  <c r="AM33" i="39"/>
  <c r="AM10" i="39"/>
  <c r="AM96" i="39"/>
  <c r="AM32" i="39"/>
  <c r="K556" i="61"/>
  <c r="K518" i="61"/>
  <c r="K488" i="61"/>
  <c r="K450" i="61"/>
  <c r="AM118" i="39"/>
  <c r="AM70" i="39"/>
  <c r="K587" i="61"/>
  <c r="K577" i="61"/>
  <c r="K555" i="61"/>
  <c r="K537" i="61"/>
  <c r="K517" i="61"/>
  <c r="K497" i="61"/>
  <c r="K477" i="61"/>
  <c r="K459" i="61"/>
  <c r="K441" i="61"/>
  <c r="AM85" i="39"/>
  <c r="AM106" i="39"/>
  <c r="AM88" i="39"/>
  <c r="AM24" i="39"/>
  <c r="AM76" i="39"/>
  <c r="AM52" i="39"/>
  <c r="AM28" i="39"/>
  <c r="AM128" i="39"/>
  <c r="AM105" i="39"/>
  <c r="AM82" i="39"/>
  <c r="AM64" i="39"/>
  <c r="AM41" i="39"/>
  <c r="AM18" i="39"/>
  <c r="K578" i="61"/>
  <c r="K538" i="61"/>
  <c r="K508" i="61"/>
  <c r="K470" i="61"/>
  <c r="AM48" i="39"/>
  <c r="K567" i="61"/>
  <c r="K545" i="61"/>
  <c r="K527" i="61"/>
  <c r="K487" i="61"/>
  <c r="K469" i="61"/>
  <c r="K449" i="61"/>
  <c r="K581" i="61"/>
  <c r="K571" i="61"/>
  <c r="K561" i="61"/>
  <c r="K549" i="61"/>
  <c r="K541" i="61"/>
  <c r="K523" i="61"/>
  <c r="K511" i="61"/>
  <c r="K501" i="61"/>
  <c r="K493" i="61"/>
  <c r="K483" i="61"/>
  <c r="K473" i="61"/>
  <c r="K465" i="61"/>
  <c r="K453" i="61"/>
  <c r="K445" i="61"/>
  <c r="K437" i="61"/>
  <c r="AM107" i="39"/>
  <c r="AM122" i="39"/>
  <c r="AM104" i="39"/>
  <c r="AM81" i="39"/>
  <c r="AM58" i="39"/>
  <c r="AM40" i="39"/>
  <c r="AM17" i="39"/>
  <c r="K408" i="61"/>
  <c r="K398" i="61"/>
  <c r="K378" i="61"/>
  <c r="K369" i="61"/>
  <c r="K359" i="61"/>
  <c r="K351" i="61"/>
  <c r="K343" i="61"/>
  <c r="K333" i="61"/>
  <c r="K325" i="61"/>
  <c r="K315" i="61"/>
  <c r="K305" i="61"/>
  <c r="K285" i="61"/>
  <c r="K275" i="61"/>
  <c r="K257" i="61"/>
  <c r="K247" i="61"/>
  <c r="K240" i="61"/>
  <c r="K230" i="61"/>
  <c r="K220" i="61"/>
  <c r="K202" i="61"/>
  <c r="K194" i="61"/>
  <c r="K186" i="61"/>
  <c r="K397" i="61"/>
  <c r="K385" i="61"/>
  <c r="K377" i="61"/>
  <c r="K358" i="61"/>
  <c r="K350" i="61"/>
  <c r="K342" i="61"/>
  <c r="K324" i="61"/>
  <c r="K314" i="61"/>
  <c r="K304" i="61"/>
  <c r="K284" i="61"/>
  <c r="K274" i="61"/>
  <c r="K264" i="61"/>
  <c r="K246" i="61"/>
  <c r="K239" i="61"/>
  <c r="K229" i="61"/>
  <c r="K209" i="61"/>
  <c r="K201" i="61"/>
  <c r="K193" i="61"/>
  <c r="K406" i="61"/>
  <c r="K367" i="61"/>
  <c r="K331" i="61"/>
  <c r="K293" i="61"/>
  <c r="K253" i="61"/>
  <c r="K218" i="61"/>
  <c r="K184" i="61"/>
  <c r="K413" i="61"/>
  <c r="K403" i="61"/>
  <c r="K391" i="61"/>
  <c r="K381" i="61"/>
  <c r="K374" i="61"/>
  <c r="K364" i="61"/>
  <c r="K354" i="61"/>
  <c r="K346" i="61"/>
  <c r="K336" i="61"/>
  <c r="K328" i="61"/>
  <c r="K318" i="61"/>
  <c r="K308" i="61"/>
  <c r="K300" i="61"/>
  <c r="K288" i="61"/>
  <c r="K278" i="61"/>
  <c r="K270" i="61"/>
  <c r="K260" i="61"/>
  <c r="K250" i="61"/>
  <c r="K243" i="61"/>
  <c r="K233" i="61"/>
  <c r="K215" i="61"/>
  <c r="K205" i="61"/>
  <c r="K197" i="61"/>
  <c r="K189" i="61"/>
  <c r="K430" i="61"/>
  <c r="K415" i="61"/>
  <c r="K405" i="61"/>
  <c r="K383" i="61"/>
  <c r="K375" i="61"/>
  <c r="K366" i="61"/>
  <c r="K356" i="61"/>
  <c r="K348" i="61"/>
  <c r="K330" i="61"/>
  <c r="K320" i="61"/>
  <c r="K312" i="61"/>
  <c r="K302" i="61"/>
  <c r="K292" i="61"/>
  <c r="K280" i="61"/>
  <c r="K272" i="61"/>
  <c r="K262" i="61"/>
  <c r="K252" i="61"/>
  <c r="K244" i="61"/>
  <c r="K235" i="61"/>
  <c r="K227" i="61"/>
  <c r="K217" i="61"/>
  <c r="K207" i="61"/>
  <c r="K199" i="61"/>
  <c r="K191" i="61"/>
  <c r="K183" i="61"/>
  <c r="K402" i="61"/>
  <c r="K390" i="61"/>
  <c r="K380" i="61"/>
  <c r="K363" i="61"/>
  <c r="K353" i="61"/>
  <c r="K345" i="61"/>
  <c r="K335" i="61"/>
  <c r="K327" i="61"/>
  <c r="K317" i="61"/>
  <c r="K307" i="61"/>
  <c r="K299" i="61"/>
  <c r="K287" i="61"/>
  <c r="K277" i="61"/>
  <c r="K269" i="61"/>
  <c r="K259" i="61"/>
  <c r="K249" i="61"/>
  <c r="K242" i="61"/>
  <c r="K232" i="61"/>
  <c r="K222" i="61"/>
  <c r="K214" i="61"/>
  <c r="K204" i="61"/>
  <c r="K196" i="61"/>
  <c r="K188" i="61"/>
  <c r="K429" i="61"/>
  <c r="K414" i="61"/>
  <c r="K404" i="61"/>
  <c r="K392" i="61"/>
  <c r="K382" i="61"/>
  <c r="K365" i="61"/>
  <c r="K355" i="61"/>
  <c r="K347" i="61"/>
  <c r="K337" i="61"/>
  <c r="K329" i="61"/>
  <c r="K319" i="61"/>
  <c r="K301" i="61"/>
  <c r="K279" i="61"/>
  <c r="K271" i="61"/>
  <c r="K261" i="61"/>
  <c r="K251" i="61"/>
  <c r="K234" i="61"/>
  <c r="K226" i="61"/>
  <c r="K216" i="61"/>
  <c r="K206" i="61"/>
  <c r="K198" i="61"/>
  <c r="K190" i="61"/>
  <c r="K1058" i="61"/>
  <c r="K1048" i="61"/>
  <c r="K1038" i="61"/>
  <c r="K1028" i="61"/>
  <c r="K1020" i="61"/>
  <c r="K1012" i="61"/>
  <c r="K1002" i="61"/>
  <c r="K994" i="61"/>
  <c r="K984" i="61"/>
  <c r="K974" i="61"/>
  <c r="K966" i="61"/>
  <c r="K956" i="61"/>
  <c r="K946" i="61"/>
  <c r="K938" i="61"/>
  <c r="K928" i="61"/>
  <c r="K910" i="61"/>
  <c r="K902" i="61"/>
  <c r="K894" i="61"/>
  <c r="AP29" i="30"/>
  <c r="AP128" i="30"/>
  <c r="AP82" i="30"/>
  <c r="K1052" i="61"/>
  <c r="K1034" i="61"/>
  <c r="K1016" i="61"/>
  <c r="K998" i="61"/>
  <c r="K980" i="61"/>
  <c r="K962" i="61"/>
  <c r="AP89" i="30"/>
  <c r="AP18" i="30"/>
  <c r="K1051" i="61"/>
  <c r="K1033" i="61"/>
  <c r="K1015" i="61"/>
  <c r="K997" i="61"/>
  <c r="K979" i="61"/>
  <c r="K951" i="61"/>
  <c r="K941" i="61"/>
  <c r="K933" i="61"/>
  <c r="K923" i="61"/>
  <c r="K905" i="61"/>
  <c r="AP145" i="30"/>
  <c r="AP122" i="30"/>
  <c r="AP104" i="30"/>
  <c r="AP81" i="30"/>
  <c r="AP58" i="30"/>
  <c r="AP40" i="30"/>
  <c r="AP17" i="30"/>
  <c r="K952" i="61"/>
  <c r="K942" i="61"/>
  <c r="K934" i="61"/>
  <c r="K924" i="61"/>
  <c r="K914" i="61"/>
  <c r="K906" i="61"/>
  <c r="K898" i="61"/>
  <c r="AP151" i="30"/>
  <c r="AP135" i="30"/>
  <c r="AP79" i="30"/>
  <c r="AP55" i="30"/>
  <c r="AP144" i="30"/>
  <c r="AP121" i="30"/>
  <c r="AP98" i="30"/>
  <c r="AP80" i="30"/>
  <c r="AP57" i="30"/>
  <c r="AP34" i="30"/>
  <c r="AP16" i="30"/>
  <c r="AP105" i="30"/>
  <c r="AP41" i="30"/>
  <c r="AP138" i="30"/>
  <c r="AP120" i="30"/>
  <c r="AP97" i="30"/>
  <c r="AP56" i="30"/>
  <c r="AP33" i="30"/>
  <c r="AP10" i="30"/>
  <c r="AP137" i="30"/>
  <c r="AP114" i="30"/>
  <c r="AP96" i="30"/>
  <c r="AP73" i="30"/>
  <c r="AP50" i="30"/>
  <c r="AP32" i="30"/>
  <c r="AP9" i="30"/>
  <c r="AP74" i="30"/>
  <c r="AP126" i="30"/>
  <c r="AP38" i="30"/>
  <c r="AP154" i="30"/>
  <c r="AP136" i="30"/>
  <c r="AP113" i="30"/>
  <c r="AP90" i="30"/>
  <c r="AP72" i="30"/>
  <c r="AP49" i="30"/>
  <c r="AP26" i="30"/>
  <c r="AP8" i="30"/>
  <c r="AP153" i="30"/>
  <c r="AP130" i="30"/>
  <c r="AP112" i="30"/>
  <c r="AP66" i="30"/>
  <c r="AP48" i="30"/>
  <c r="AP25" i="30"/>
  <c r="AP152" i="30"/>
  <c r="AP129" i="30"/>
  <c r="AP106" i="30"/>
  <c r="AP88" i="30"/>
  <c r="AP65" i="30"/>
  <c r="AP42" i="30"/>
  <c r="AP24" i="30"/>
  <c r="R1059" i="61"/>
  <c r="Q1059" i="61"/>
  <c r="AP143" i="30"/>
  <c r="AP127" i="30"/>
  <c r="AP119" i="30"/>
  <c r="AP111" i="30"/>
  <c r="AP103" i="30"/>
  <c r="AP95" i="30"/>
  <c r="AP87" i="30"/>
  <c r="AP71" i="30"/>
  <c r="AP63" i="30"/>
  <c r="AP47" i="30"/>
  <c r="AP39" i="30"/>
  <c r="AP31" i="30"/>
  <c r="AP23" i="30"/>
  <c r="AP15" i="30"/>
  <c r="AP7" i="30"/>
  <c r="AP150" i="30"/>
  <c r="AP142" i="30"/>
  <c r="AP134" i="30"/>
  <c r="AP118" i="30"/>
  <c r="AP110" i="30"/>
  <c r="AP102" i="30"/>
  <c r="AP94" i="30"/>
  <c r="AP86" i="30"/>
  <c r="AP78" i="30"/>
  <c r="AP70" i="30"/>
  <c r="AP62" i="30"/>
  <c r="AP54" i="30"/>
  <c r="AP46" i="30"/>
  <c r="AP30" i="30"/>
  <c r="AP22" i="30"/>
  <c r="AP14" i="30"/>
  <c r="AP6" i="30"/>
  <c r="AP149" i="30"/>
  <c r="AP133" i="30"/>
  <c r="AP117" i="30"/>
  <c r="AP101" i="30"/>
  <c r="AP85" i="30"/>
  <c r="AP69" i="30"/>
  <c r="AP37" i="30"/>
  <c r="AP148" i="30"/>
  <c r="AP140" i="30"/>
  <c r="AP132" i="30"/>
  <c r="AP124" i="30"/>
  <c r="AP116" i="30"/>
  <c r="AP100" i="30"/>
  <c r="AP92" i="30"/>
  <c r="AP84" i="30"/>
  <c r="AP76" i="30"/>
  <c r="AP68" i="30"/>
  <c r="AP60" i="30"/>
  <c r="AP52" i="30"/>
  <c r="AP44" i="30"/>
  <c r="AP36" i="30"/>
  <c r="AP28" i="30"/>
  <c r="AP20" i="30"/>
  <c r="AP12" i="30"/>
  <c r="AP141" i="30"/>
  <c r="AP125" i="30"/>
  <c r="AP109" i="30"/>
  <c r="AP93" i="30"/>
  <c r="AP77" i="30"/>
  <c r="AP61" i="30"/>
  <c r="AP53" i="30"/>
  <c r="AP45" i="30"/>
  <c r="AP21" i="30"/>
  <c r="AP13" i="30"/>
  <c r="AP5" i="30"/>
  <c r="K957" i="61"/>
  <c r="AP147" i="30"/>
  <c r="AP139" i="30"/>
  <c r="AP131" i="30"/>
  <c r="AP123" i="30"/>
  <c r="AP115" i="30"/>
  <c r="AP107" i="30"/>
  <c r="AP99" i="30"/>
  <c r="AP91" i="30"/>
  <c r="AP83" i="30"/>
  <c r="AP75" i="30"/>
  <c r="AP67" i="30"/>
  <c r="AP59" i="30"/>
  <c r="AP51" i="30"/>
  <c r="AP43" i="30"/>
  <c r="AP35" i="30"/>
  <c r="AP27" i="30"/>
  <c r="AP19" i="30"/>
  <c r="AP11" i="30"/>
  <c r="AJ129" i="32"/>
  <c r="AJ33" i="32"/>
  <c r="AJ185" i="32"/>
  <c r="AJ25" i="32"/>
  <c r="AE3" i="32"/>
  <c r="AJ125" i="32"/>
  <c r="AJ109" i="32"/>
  <c r="AJ21" i="32"/>
  <c r="AJ13" i="32"/>
  <c r="AJ5" i="32"/>
  <c r="AJ177" i="32"/>
  <c r="AJ145" i="32"/>
  <c r="AJ113" i="32"/>
  <c r="AJ81" i="32"/>
  <c r="AJ49" i="32"/>
  <c r="AJ97" i="32"/>
  <c r="AJ153" i="32"/>
  <c r="AJ137" i="32"/>
  <c r="AJ105" i="32"/>
  <c r="AJ73" i="32"/>
  <c r="AJ41" i="32"/>
  <c r="AJ161" i="32"/>
  <c r="AJ65" i="32"/>
  <c r="AJ121" i="32"/>
  <c r="AJ89" i="32"/>
  <c r="K885" i="61"/>
  <c r="K875" i="61"/>
  <c r="K865" i="61"/>
  <c r="K853" i="61"/>
  <c r="K841" i="61"/>
  <c r="K833" i="61"/>
  <c r="K825" i="61"/>
  <c r="K815" i="61"/>
  <c r="K805" i="61"/>
  <c r="K795" i="61"/>
  <c r="K785" i="61"/>
  <c r="K777" i="61"/>
  <c r="K767" i="61"/>
  <c r="K757" i="61"/>
  <c r="K747" i="61"/>
  <c r="K737" i="61"/>
  <c r="K729" i="61"/>
  <c r="K717" i="61"/>
  <c r="K707" i="61"/>
  <c r="K699" i="61"/>
  <c r="K691" i="61"/>
  <c r="AJ162" i="32"/>
  <c r="AJ130" i="32"/>
  <c r="AJ98" i="32"/>
  <c r="AJ66" i="32"/>
  <c r="AJ34" i="32"/>
  <c r="AJ176" i="32"/>
  <c r="AJ152" i="32"/>
  <c r="AJ128" i="32"/>
  <c r="AJ104" i="32"/>
  <c r="AJ88" i="32"/>
  <c r="AJ64" i="32"/>
  <c r="AJ48" i="32"/>
  <c r="AJ40" i="32"/>
  <c r="AJ32" i="32"/>
  <c r="AJ183" i="32"/>
  <c r="AJ167" i="32"/>
  <c r="AJ159" i="32"/>
  <c r="AJ151" i="32"/>
  <c r="AJ143" i="32"/>
  <c r="AJ135" i="32"/>
  <c r="AJ127" i="32"/>
  <c r="AJ119" i="32"/>
  <c r="AJ111" i="32"/>
  <c r="AJ103" i="32"/>
  <c r="AJ95" i="32"/>
  <c r="AJ79" i="32"/>
  <c r="AJ63" i="32"/>
  <c r="AJ55" i="32"/>
  <c r="AJ47" i="32"/>
  <c r="AJ39" i="32"/>
  <c r="AJ31" i="32"/>
  <c r="AJ23" i="32"/>
  <c r="AJ174" i="32"/>
  <c r="AJ166" i="32"/>
  <c r="AJ158" i="32"/>
  <c r="AJ150" i="32"/>
  <c r="AJ142" i="32"/>
  <c r="AJ134" i="32"/>
  <c r="AJ126" i="32"/>
  <c r="AJ118" i="32"/>
  <c r="AJ110" i="32"/>
  <c r="AJ102" i="32"/>
  <c r="AJ94" i="32"/>
  <c r="AJ86" i="32"/>
  <c r="AJ70" i="32"/>
  <c r="AJ62" i="32"/>
  <c r="AJ54" i="32"/>
  <c r="AJ38" i="32"/>
  <c r="AJ30" i="32"/>
  <c r="AJ168" i="32"/>
  <c r="AJ144" i="32"/>
  <c r="AJ120" i="32"/>
  <c r="AJ96" i="32"/>
  <c r="AJ72" i="32"/>
  <c r="AJ181" i="32"/>
  <c r="AJ165" i="32"/>
  <c r="AJ141" i="32"/>
  <c r="AJ93" i="32"/>
  <c r="AJ77" i="32"/>
  <c r="AJ61" i="32"/>
  <c r="AJ45" i="32"/>
  <c r="AJ188" i="32"/>
  <c r="AJ180" i="32"/>
  <c r="AJ172" i="32"/>
  <c r="AJ148" i="32"/>
  <c r="AJ140" i="32"/>
  <c r="AJ132" i="32"/>
  <c r="AJ124" i="32"/>
  <c r="AJ116" i="32"/>
  <c r="AJ108" i="32"/>
  <c r="AJ100" i="32"/>
  <c r="AJ92" i="32"/>
  <c r="AJ84" i="32"/>
  <c r="AJ76" i="32"/>
  <c r="AJ68" i="32"/>
  <c r="AJ60" i="32"/>
  <c r="AJ44" i="32"/>
  <c r="AJ36" i="32"/>
  <c r="AJ28" i="32"/>
  <c r="AJ184" i="32"/>
  <c r="AJ112" i="32"/>
  <c r="AJ80" i="32"/>
  <c r="AJ56" i="32"/>
  <c r="AJ24" i="32"/>
  <c r="AJ189" i="32"/>
  <c r="AJ173" i="32"/>
  <c r="AJ157" i="32"/>
  <c r="AJ149" i="32"/>
  <c r="AJ133" i="32"/>
  <c r="AJ117" i="32"/>
  <c r="AJ101" i="32"/>
  <c r="AJ85" i="32"/>
  <c r="AJ69" i="32"/>
  <c r="AJ53" i="32"/>
  <c r="AJ37" i="32"/>
  <c r="AJ29" i="32"/>
  <c r="AJ187" i="32"/>
  <c r="AJ179" i="32"/>
  <c r="AJ171" i="32"/>
  <c r="AJ163" i="32"/>
  <c r="AJ155" i="32"/>
  <c r="AJ147" i="32"/>
  <c r="AJ139" i="32"/>
  <c r="AJ131" i="32"/>
  <c r="AJ123" i="32"/>
  <c r="AJ107" i="32"/>
  <c r="AJ99" i="32"/>
  <c r="AJ83" i="32"/>
  <c r="AJ75" i="32"/>
  <c r="AJ67" i="32"/>
  <c r="AJ59" i="32"/>
  <c r="AJ51" i="32"/>
  <c r="AJ43" i="32"/>
  <c r="AJ35" i="32"/>
  <c r="AJ27" i="32"/>
  <c r="AN82" i="34"/>
  <c r="AN74" i="34"/>
  <c r="AN66" i="34"/>
  <c r="AN58" i="34"/>
  <c r="AN50" i="34"/>
  <c r="AN42" i="34"/>
  <c r="AN34" i="34"/>
  <c r="AN26" i="34"/>
  <c r="AN18" i="34"/>
  <c r="AN73" i="34"/>
  <c r="AN57" i="34"/>
  <c r="AN49" i="34"/>
  <c r="AN41" i="34"/>
  <c r="AN33" i="34"/>
  <c r="AN25" i="34"/>
  <c r="AN17" i="34"/>
  <c r="L681" i="61"/>
  <c r="AN84" i="34"/>
  <c r="AN80" i="34"/>
  <c r="AN72" i="34"/>
  <c r="AN64" i="34"/>
  <c r="AN56" i="34"/>
  <c r="AN48" i="34"/>
  <c r="AN40" i="34"/>
  <c r="AN32" i="34"/>
  <c r="AN24" i="34"/>
  <c r="AN16" i="34"/>
  <c r="AN79" i="34"/>
  <c r="AN71" i="34"/>
  <c r="AN63" i="34"/>
  <c r="AN55" i="34"/>
  <c r="AN47" i="34"/>
  <c r="AN31" i="34"/>
  <c r="AN23" i="34"/>
  <c r="AN15" i="34"/>
  <c r="AN78" i="34"/>
  <c r="AN70" i="34"/>
  <c r="AN62" i="34"/>
  <c r="AN46" i="34"/>
  <c r="AN38" i="34"/>
  <c r="AN30" i="34"/>
  <c r="AN22" i="34"/>
  <c r="AN77" i="34"/>
  <c r="AN69" i="34"/>
  <c r="AN61" i="34"/>
  <c r="AN53" i="34"/>
  <c r="AN45" i="34"/>
  <c r="AN37" i="34"/>
  <c r="AN21" i="34"/>
  <c r="AN13" i="34"/>
  <c r="AN14" i="34"/>
  <c r="AN85" i="34"/>
  <c r="AN76" i="34"/>
  <c r="AN52" i="34"/>
  <c r="AN44" i="34"/>
  <c r="AN36" i="34"/>
  <c r="AN28" i="34"/>
  <c r="AN20" i="34"/>
  <c r="AL3" i="39"/>
  <c r="AM127" i="39"/>
  <c r="AM119" i="39"/>
  <c r="AM111" i="39"/>
  <c r="AM103" i="39"/>
  <c r="AM95" i="39"/>
  <c r="AM87" i="39"/>
  <c r="AM79" i="39"/>
  <c r="AM71" i="39"/>
  <c r="AM63" i="39"/>
  <c r="AM55" i="39"/>
  <c r="AM47" i="39"/>
  <c r="AM39" i="39"/>
  <c r="AM31" i="39"/>
  <c r="AM15" i="39"/>
  <c r="AM7" i="39"/>
  <c r="AM110" i="39"/>
  <c r="AM94" i="39"/>
  <c r="AM86" i="39"/>
  <c r="AM78" i="39"/>
  <c r="AM62" i="39"/>
  <c r="AM54" i="39"/>
  <c r="AM46" i="39"/>
  <c r="AM38" i="39"/>
  <c r="AM30" i="39"/>
  <c r="AM22" i="39"/>
  <c r="AM14" i="39"/>
  <c r="AM6" i="39"/>
  <c r="AM117" i="39"/>
  <c r="AM101" i="39"/>
  <c r="AM69" i="39"/>
  <c r="AM53" i="39"/>
  <c r="AM37" i="39"/>
  <c r="AM13" i="39"/>
  <c r="AI3" i="39"/>
  <c r="AM124" i="39"/>
  <c r="AM116" i="39"/>
  <c r="AM108" i="39"/>
  <c r="AM100" i="39"/>
  <c r="AM92" i="39"/>
  <c r="AM84" i="39"/>
  <c r="AM68" i="39"/>
  <c r="AM60" i="39"/>
  <c r="AM44" i="39"/>
  <c r="AM36" i="39"/>
  <c r="AM20" i="39"/>
  <c r="AM12" i="39"/>
  <c r="AM125" i="39"/>
  <c r="AM109" i="39"/>
  <c r="AM93" i="39"/>
  <c r="AM77" i="39"/>
  <c r="AM61" i="39"/>
  <c r="AM45" i="39"/>
  <c r="AM29" i="39"/>
  <c r="AM21" i="39"/>
  <c r="AM5" i="39"/>
  <c r="AM123" i="39"/>
  <c r="AM115" i="39"/>
  <c r="AM99" i="39"/>
  <c r="AM91" i="39"/>
  <c r="AM83" i="39"/>
  <c r="AM75" i="39"/>
  <c r="AM67" i="39"/>
  <c r="AM59" i="39"/>
  <c r="AM51" i="39"/>
  <c r="AM43" i="39"/>
  <c r="AM35" i="39"/>
  <c r="AM27" i="39"/>
  <c r="AM19" i="39"/>
  <c r="AM11" i="39"/>
  <c r="AK3" i="15"/>
  <c r="J6" i="61"/>
  <c r="J20" i="61" s="1"/>
  <c r="K6" i="61"/>
  <c r="K20" i="61" s="1"/>
  <c r="AJ3" i="39" l="1"/>
  <c r="AN4" i="19"/>
  <c r="AJ3" i="15"/>
  <c r="AM4" i="15"/>
  <c r="H1066" i="6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10" i="61"/>
  <c r="H399" i="61"/>
  <c r="H393" i="61"/>
  <c r="H386" i="61"/>
  <c r="H371" i="61"/>
  <c r="H360" i="61"/>
  <c r="H338" i="61"/>
  <c r="H321" i="61"/>
  <c r="H309" i="61"/>
  <c r="H295" i="61"/>
  <c r="H289" i="61"/>
  <c r="H281" i="61"/>
  <c r="H254" i="61"/>
  <c r="H265" i="61" s="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590" i="61" l="1"/>
  <c r="H684" i="61"/>
  <c r="H82" i="61"/>
  <c r="H890" i="61"/>
  <c r="H179" i="61"/>
  <c r="H433" i="61"/>
  <c r="H1067" i="61"/>
  <c r="H1069" i="61" l="1"/>
  <c r="J422" i="61" l="1"/>
  <c r="J423" i="61"/>
  <c r="J424" i="61"/>
  <c r="J425" i="61"/>
  <c r="J388" i="61"/>
  <c r="J393" i="61" s="1"/>
  <c r="J76" i="61" l="1"/>
  <c r="J81" i="61" s="1"/>
  <c r="J68" i="61"/>
  <c r="J74" i="61" s="1"/>
  <c r="J60" i="61"/>
  <c r="J66" i="61" s="1"/>
  <c r="J54" i="61"/>
  <c r="J58" i="61" s="1"/>
  <c r="J49" i="61"/>
  <c r="J52" i="61" s="1"/>
  <c r="J36" i="61"/>
  <c r="J47" i="61" s="1"/>
  <c r="J22" i="61"/>
  <c r="J34" i="61" s="1"/>
  <c r="AP4" i="30"/>
  <c r="J82" i="61" l="1"/>
  <c r="AM4" i="39"/>
  <c r="M422" i="61" l="1"/>
  <c r="M423" i="61"/>
  <c r="M424" i="61"/>
  <c r="M425" i="61"/>
  <c r="AR10" i="16"/>
  <c r="AR49" i="16"/>
  <c r="AR77" i="16"/>
  <c r="AR208" i="16"/>
  <c r="L423" i="61"/>
  <c r="L425" i="61"/>
  <c r="AR217" i="16"/>
  <c r="AR221" i="16"/>
  <c r="AR12" i="16"/>
  <c r="AR16" i="16"/>
  <c r="AR20" i="16"/>
  <c r="AR24" i="16"/>
  <c r="AR28" i="16"/>
  <c r="AR32" i="16"/>
  <c r="AR36" i="16"/>
  <c r="AR40" i="16"/>
  <c r="AR44" i="16"/>
  <c r="AR48" i="16"/>
  <c r="AR52" i="16"/>
  <c r="AR56" i="16"/>
  <c r="AR60" i="16"/>
  <c r="AR64" i="16"/>
  <c r="AR68" i="16"/>
  <c r="AR72" i="16"/>
  <c r="AR76" i="16"/>
  <c r="AR80" i="16"/>
  <c r="AR84" i="16"/>
  <c r="AR88" i="16"/>
  <c r="AR92" i="16"/>
  <c r="AR96" i="16"/>
  <c r="AR100" i="16"/>
  <c r="AR104" i="16"/>
  <c r="AR108" i="16"/>
  <c r="AR112" i="16"/>
  <c r="AR116" i="16"/>
  <c r="AR120" i="16"/>
  <c r="AR124" i="16"/>
  <c r="AR128" i="16"/>
  <c r="AR132" i="16"/>
  <c r="AR136" i="16"/>
  <c r="AR140" i="16"/>
  <c r="AR144" i="16"/>
  <c r="AR148" i="16"/>
  <c r="AR152" i="16"/>
  <c r="AR156" i="16"/>
  <c r="AR160" i="16"/>
  <c r="AR164" i="16"/>
  <c r="AR168" i="16"/>
  <c r="AR172" i="16"/>
  <c r="AR176" i="16"/>
  <c r="AR180" i="16"/>
  <c r="AR188" i="16"/>
  <c r="AR196" i="16"/>
  <c r="AR204" i="16"/>
  <c r="AR212" i="16"/>
  <c r="AM11" i="15"/>
  <c r="AM27" i="15"/>
  <c r="AM43" i="15"/>
  <c r="AM59" i="15"/>
  <c r="AM75" i="15"/>
  <c r="AM24" i="15"/>
  <c r="AM36" i="15"/>
  <c r="AM50" i="15"/>
  <c r="AM67" i="15"/>
  <c r="AM80" i="15"/>
  <c r="AR220" i="16" l="1"/>
  <c r="K423" i="61"/>
  <c r="AR192" i="16"/>
  <c r="AR216" i="16"/>
  <c r="AR200" i="16"/>
  <c r="AR184" i="16"/>
  <c r="AR7" i="16"/>
  <c r="AR9" i="16"/>
  <c r="AR5" i="16"/>
  <c r="AR209" i="16"/>
  <c r="AR4" i="16"/>
  <c r="AR6" i="16"/>
  <c r="AR177" i="16"/>
  <c r="AR199" i="16"/>
  <c r="AR195" i="16"/>
  <c r="AR179" i="16"/>
  <c r="AR167" i="16"/>
  <c r="AR147" i="16"/>
  <c r="K422" i="61"/>
  <c r="AR113" i="16"/>
  <c r="K425" i="61"/>
  <c r="AR81" i="16"/>
  <c r="AR145" i="16"/>
  <c r="AR17" i="16"/>
  <c r="K424" i="61"/>
  <c r="AM71" i="15"/>
  <c r="AM55" i="15"/>
  <c r="AM39" i="15"/>
  <c r="AM23" i="15"/>
  <c r="AM7" i="15"/>
  <c r="AM83" i="15"/>
  <c r="AM51" i="15"/>
  <c r="AM35" i="15"/>
  <c r="AM19" i="15"/>
  <c r="AM79" i="15"/>
  <c r="AM63" i="15"/>
  <c r="AM47" i="15"/>
  <c r="AM31" i="15"/>
  <c r="AM15" i="15"/>
  <c r="AR197" i="16"/>
  <c r="AR173" i="16"/>
  <c r="AR165" i="16"/>
  <c r="AR149" i="16"/>
  <c r="AR61" i="16"/>
  <c r="AR53" i="16"/>
  <c r="AR37" i="16"/>
  <c r="AR21" i="16"/>
  <c r="AR13" i="16"/>
  <c r="AR8" i="16"/>
  <c r="AR185" i="16"/>
  <c r="AR153" i="16"/>
  <c r="AR121" i="16"/>
  <c r="AR89" i="16"/>
  <c r="AR57" i="16"/>
  <c r="AR25" i="16"/>
  <c r="L422" i="61"/>
  <c r="AR213" i="16"/>
  <c r="AR205" i="16"/>
  <c r="AR189" i="16"/>
  <c r="AR181" i="16"/>
  <c r="AR157" i="16"/>
  <c r="AR141" i="16"/>
  <c r="AR133" i="16"/>
  <c r="AR125" i="16"/>
  <c r="AR117" i="16"/>
  <c r="AR109" i="16"/>
  <c r="AR101" i="16"/>
  <c r="AR93" i="16"/>
  <c r="AR85" i="16"/>
  <c r="AR69" i="16"/>
  <c r="AR45" i="16"/>
  <c r="AR29" i="16"/>
  <c r="AR193" i="16"/>
  <c r="AR161" i="16"/>
  <c r="AR129" i="16"/>
  <c r="AR97" i="16"/>
  <c r="AR65" i="16"/>
  <c r="AR33" i="16"/>
  <c r="AR201" i="16"/>
  <c r="AR169" i="16"/>
  <c r="AR137" i="16"/>
  <c r="AR105" i="16"/>
  <c r="AR73" i="16"/>
  <c r="AR41" i="16"/>
  <c r="AR219" i="16"/>
  <c r="AR215" i="16"/>
  <c r="L424" i="61"/>
  <c r="AR211" i="16"/>
  <c r="AR207" i="16"/>
  <c r="AR203" i="16"/>
  <c r="AR191" i="16"/>
  <c r="AR187" i="16"/>
  <c r="AR183" i="16"/>
  <c r="AR175" i="16"/>
  <c r="AR171" i="16"/>
  <c r="AR163" i="16"/>
  <c r="AR159" i="16"/>
  <c r="AR155" i="16"/>
  <c r="AR151" i="16"/>
  <c r="AR143" i="16"/>
  <c r="AR139" i="16"/>
  <c r="AR135" i="16"/>
  <c r="AR131" i="16"/>
  <c r="AR127" i="16"/>
  <c r="AR123" i="16"/>
  <c r="AR119" i="16"/>
  <c r="AR115" i="16"/>
  <c r="AR111" i="16"/>
  <c r="AR107" i="16"/>
  <c r="AR103" i="16"/>
  <c r="AR99" i="16"/>
  <c r="AR95" i="16"/>
  <c r="AR91" i="16"/>
  <c r="AR87" i="16"/>
  <c r="AR83" i="16"/>
  <c r="AR79" i="16"/>
  <c r="AR75" i="16"/>
  <c r="AR71" i="16"/>
  <c r="AR67" i="16"/>
  <c r="AR63" i="16"/>
  <c r="AR59" i="16"/>
  <c r="AR55" i="16"/>
  <c r="AR51" i="16"/>
  <c r="AR47" i="16"/>
  <c r="AR43" i="16"/>
  <c r="AR39" i="16"/>
  <c r="AR35" i="16"/>
  <c r="AR31" i="16"/>
  <c r="AR27" i="16"/>
  <c r="AR23" i="16"/>
  <c r="AR19" i="16"/>
  <c r="AR15" i="16"/>
  <c r="AR11" i="16"/>
  <c r="AM86" i="15"/>
  <c r="AM82" i="15"/>
  <c r="AM78" i="15"/>
  <c r="AM74" i="15"/>
  <c r="AM70" i="15"/>
  <c r="AM66" i="15"/>
  <c r="AM62" i="15"/>
  <c r="AM58" i="15"/>
  <c r="AM54" i="15"/>
  <c r="AM46" i="15"/>
  <c r="AM42" i="15"/>
  <c r="AM38" i="15"/>
  <c r="AM34" i="15"/>
  <c r="AM30" i="15"/>
  <c r="AM26" i="15"/>
  <c r="AM22" i="15"/>
  <c r="AM18" i="15"/>
  <c r="AM14" i="15"/>
  <c r="AM10" i="15"/>
  <c r="AM6" i="15"/>
  <c r="AM85" i="15"/>
  <c r="AM81" i="15"/>
  <c r="AM77" i="15"/>
  <c r="AM73" i="15"/>
  <c r="AM69" i="15"/>
  <c r="AM65" i="15"/>
  <c r="AM61" i="15"/>
  <c r="AM57" i="15"/>
  <c r="AM53" i="15"/>
  <c r="AM49" i="15"/>
  <c r="AM45" i="15"/>
  <c r="AM41" i="15"/>
  <c r="AM37" i="15"/>
  <c r="AM33" i="15"/>
  <c r="AM29" i="15"/>
  <c r="AM25" i="15"/>
  <c r="AM21" i="15"/>
  <c r="AM17" i="15"/>
  <c r="AM13" i="15"/>
  <c r="AM9" i="15"/>
  <c r="AM5" i="15"/>
  <c r="AM84" i="15"/>
  <c r="AM76" i="15"/>
  <c r="AM72" i="15"/>
  <c r="AM68" i="15"/>
  <c r="AM64" i="15"/>
  <c r="AM60" i="15"/>
  <c r="AM56" i="15"/>
  <c r="AM52" i="15"/>
  <c r="AM48" i="15"/>
  <c r="AM44" i="15"/>
  <c r="AM40" i="15"/>
  <c r="AM32" i="15"/>
  <c r="AM28" i="15"/>
  <c r="AM20" i="15"/>
  <c r="AM16" i="15"/>
  <c r="AM12" i="15"/>
  <c r="AM8" i="15"/>
  <c r="AR222" i="16"/>
  <c r="AR218" i="16"/>
  <c r="AR214" i="16"/>
  <c r="AR210" i="16"/>
  <c r="AR206" i="16"/>
  <c r="AR202" i="16"/>
  <c r="AR198" i="16"/>
  <c r="AR194" i="16"/>
  <c r="AR190" i="16"/>
  <c r="AR186" i="16"/>
  <c r="AR182" i="16"/>
  <c r="AR178" i="16"/>
  <c r="AR174" i="16"/>
  <c r="AR170" i="16"/>
  <c r="AR166" i="16"/>
  <c r="AR162" i="16"/>
  <c r="AR158" i="16"/>
  <c r="AR154" i="16"/>
  <c r="AR150" i="16"/>
  <c r="AR146" i="16"/>
  <c r="AR142" i="16"/>
  <c r="AR138" i="16"/>
  <c r="AR134" i="16"/>
  <c r="AR130" i="16"/>
  <c r="AR126" i="16"/>
  <c r="AR122" i="16"/>
  <c r="AR118" i="16"/>
  <c r="AR114" i="16"/>
  <c r="AR110" i="16"/>
  <c r="AR106" i="16"/>
  <c r="AR102" i="16"/>
  <c r="AR98" i="16"/>
  <c r="AR94" i="16"/>
  <c r="AR90" i="16"/>
  <c r="AR86" i="16"/>
  <c r="AR82" i="16"/>
  <c r="AR78" i="16"/>
  <c r="AR74" i="16"/>
  <c r="AR70" i="16"/>
  <c r="AR66" i="16"/>
  <c r="AR62" i="16"/>
  <c r="AR58" i="16"/>
  <c r="AR54" i="16"/>
  <c r="AR50" i="16"/>
  <c r="AR46" i="16"/>
  <c r="AR42" i="16"/>
  <c r="AR38" i="16"/>
  <c r="AR34" i="16"/>
  <c r="AR30" i="16"/>
  <c r="AR26" i="16"/>
  <c r="AR22" i="16"/>
  <c r="AR18" i="16"/>
  <c r="AR14" i="16"/>
  <c r="M6" i="61"/>
  <c r="M20" i="61" s="1"/>
  <c r="M36" i="61"/>
  <c r="M47" i="61" s="1"/>
  <c r="M49" i="61"/>
  <c r="M52" i="61" s="1"/>
  <c r="M54" i="61"/>
  <c r="M58" i="61" s="1"/>
  <c r="M60" i="61"/>
  <c r="M66" i="61" s="1"/>
  <c r="M68" i="61"/>
  <c r="M74" i="61" s="1"/>
  <c r="M76" i="61"/>
  <c r="M81" i="61" s="1"/>
  <c r="L6" i="61"/>
  <c r="L20" i="61" s="1"/>
  <c r="L22" i="61"/>
  <c r="L34" i="61" s="1"/>
  <c r="L36" i="61"/>
  <c r="L47" i="61" s="1"/>
  <c r="L49" i="61"/>
  <c r="L52" i="61" s="1"/>
  <c r="L54" i="61"/>
  <c r="L58" i="61" s="1"/>
  <c r="L60" i="61"/>
  <c r="L66" i="61" s="1"/>
  <c r="L68" i="61"/>
  <c r="L74" i="61" s="1"/>
  <c r="L76" i="61"/>
  <c r="L81" i="61" s="1"/>
  <c r="K54" i="61"/>
  <c r="K58" i="61" s="1"/>
  <c r="K60" i="61"/>
  <c r="K66" i="61" s="1"/>
  <c r="K76" i="61"/>
  <c r="K81" i="61" s="1"/>
  <c r="Q74" i="61" l="1"/>
  <c r="AM3" i="15"/>
  <c r="K22" i="61"/>
  <c r="K34" i="61" s="1"/>
  <c r="K68" i="61"/>
  <c r="K74" i="61" s="1"/>
  <c r="K36" i="61"/>
  <c r="K47" i="61" s="1"/>
  <c r="K49" i="61"/>
  <c r="K52" i="61" s="1"/>
  <c r="M22" i="61"/>
  <c r="M34" i="61" s="1"/>
  <c r="K82" i="61" l="1"/>
  <c r="J584" i="61" l="1"/>
  <c r="J589" i="61" s="1"/>
  <c r="J574" i="61"/>
  <c r="J582" i="61" s="1"/>
  <c r="J566" i="61"/>
  <c r="J572" i="61" s="1"/>
  <c r="J559" i="61"/>
  <c r="J564" i="61" s="1"/>
  <c r="J552" i="61"/>
  <c r="J557" i="61" s="1"/>
  <c r="J533" i="61"/>
  <c r="J550" i="61" s="1"/>
  <c r="J522" i="61"/>
  <c r="J531" i="61" s="1"/>
  <c r="J514" i="61"/>
  <c r="J520" i="61" s="1"/>
  <c r="J507" i="61"/>
  <c r="J512" i="61" s="1"/>
  <c r="J492" i="61"/>
  <c r="J505" i="61" s="1"/>
  <c r="J480" i="61"/>
  <c r="J490" i="61" s="1"/>
  <c r="J464" i="61"/>
  <c r="J478" i="61" s="1"/>
  <c r="J457" i="61"/>
  <c r="J462" i="61" s="1"/>
  <c r="J436" i="61"/>
  <c r="J455" i="61" s="1"/>
  <c r="J212" i="61" l="1"/>
  <c r="J223" i="61" s="1"/>
  <c r="J182" i="61"/>
  <c r="AI3" i="32" l="1"/>
  <c r="AJ3" i="32"/>
  <c r="J1062" i="61" l="1"/>
  <c r="J1066" i="61" s="1"/>
  <c r="J1055" i="61"/>
  <c r="J1042" i="61"/>
  <c r="J1031" i="61"/>
  <c r="J1040" i="61" s="1"/>
  <c r="J1011" i="61"/>
  <c r="J990" i="61"/>
  <c r="J1009" i="61" s="1"/>
  <c r="J978" i="61"/>
  <c r="J988" i="61" s="1"/>
  <c r="J961" i="61"/>
  <c r="J976" i="61" s="1"/>
  <c r="J950" i="61"/>
  <c r="J959" i="61" s="1"/>
  <c r="J931" i="61"/>
  <c r="J948" i="61" s="1"/>
  <c r="J920" i="61"/>
  <c r="J929" i="61" s="1"/>
  <c r="J893" i="61"/>
  <c r="J881" i="61"/>
  <c r="J889" i="61" s="1"/>
  <c r="J872" i="61"/>
  <c r="J879" i="61" s="1"/>
  <c r="J864" i="61"/>
  <c r="J870" i="61" s="1"/>
  <c r="J857" i="61"/>
  <c r="J855" i="61"/>
  <c r="J845" i="61"/>
  <c r="J849" i="61" s="1"/>
  <c r="J823" i="61"/>
  <c r="J843" i="61" s="1"/>
  <c r="J810" i="61"/>
  <c r="J821" i="61" s="1"/>
  <c r="J798" i="61"/>
  <c r="J808" i="61" s="1"/>
  <c r="J790" i="61"/>
  <c r="J796" i="61" s="1"/>
  <c r="J770" i="61"/>
  <c r="J788" i="61" s="1"/>
  <c r="J764" i="61"/>
  <c r="J768" i="61" s="1"/>
  <c r="J753" i="61"/>
  <c r="J762" i="61" s="1"/>
  <c r="J744" i="61"/>
  <c r="J751" i="61" s="1"/>
  <c r="J728" i="61"/>
  <c r="J742" i="61" s="1"/>
  <c r="J721" i="61"/>
  <c r="J726" i="61" s="1"/>
  <c r="J713" i="61"/>
  <c r="J719" i="61" s="1"/>
  <c r="J687" i="61"/>
  <c r="J711" i="61" s="1"/>
  <c r="J683" i="61"/>
  <c r="J676" i="61"/>
  <c r="J668" i="61"/>
  <c r="J659" i="61"/>
  <c r="J647" i="61"/>
  <c r="J639" i="61"/>
  <c r="J622" i="61"/>
  <c r="J428" i="61" l="1"/>
  <c r="J432" i="61" s="1"/>
  <c r="J421" i="61"/>
  <c r="J412" i="61"/>
  <c r="J416" i="61" s="1"/>
  <c r="J401" i="61"/>
  <c r="J410" i="61" s="1"/>
  <c r="J395" i="61"/>
  <c r="J399" i="61" s="1"/>
  <c r="J373" i="61"/>
  <c r="J386" i="61" s="1"/>
  <c r="J362" i="61"/>
  <c r="J371" i="61" s="1"/>
  <c r="J340" i="61"/>
  <c r="J360" i="61" s="1"/>
  <c r="J323" i="61"/>
  <c r="J338" i="61" s="1"/>
  <c r="J311" i="61"/>
  <c r="J321" i="61" s="1"/>
  <c r="J297" i="61"/>
  <c r="J309" i="61" s="1"/>
  <c r="J291" i="61"/>
  <c r="J295" i="61" s="1"/>
  <c r="J283" i="61"/>
  <c r="J289" i="61" s="1"/>
  <c r="J267" i="61"/>
  <c r="J281" i="61" s="1"/>
  <c r="J256" i="61"/>
  <c r="J265" i="61" s="1"/>
  <c r="J238" i="61"/>
  <c r="J254" i="61" s="1"/>
  <c r="J225" i="61"/>
  <c r="J236" i="61" s="1"/>
  <c r="J171" i="61"/>
  <c r="J178" i="61" s="1"/>
  <c r="J156" i="61"/>
  <c r="J169" i="61" s="1"/>
  <c r="J137" i="61"/>
  <c r="J121" i="61"/>
  <c r="J107" i="61"/>
  <c r="J85" i="61"/>
  <c r="AO3" i="30" l="1"/>
  <c r="R376" i="61" l="1"/>
  <c r="Q376" i="61"/>
  <c r="Q384" i="61"/>
  <c r="R384" i="61"/>
  <c r="R379" i="61"/>
  <c r="Q379" i="61"/>
  <c r="R375" i="61"/>
  <c r="Q375" i="61"/>
  <c r="R750" i="61"/>
  <c r="Q750" i="61"/>
  <c r="R741" i="61"/>
  <c r="Q741" i="61"/>
  <c r="R381" i="61"/>
  <c r="Q381" i="61"/>
  <c r="R383" i="61"/>
  <c r="Q383" i="61"/>
  <c r="R378" i="61"/>
  <c r="Q378" i="61"/>
  <c r="R374" i="61"/>
  <c r="Q374" i="61"/>
  <c r="R747" i="61"/>
  <c r="R745" i="61"/>
  <c r="Q745" i="61"/>
  <c r="R382" i="61"/>
  <c r="Q382" i="61"/>
  <c r="R377" i="61"/>
  <c r="Q377" i="61"/>
  <c r="R682" i="61"/>
  <c r="Q682" i="61"/>
  <c r="R746" i="61"/>
  <c r="Q746" i="61"/>
  <c r="AL3" i="30"/>
  <c r="Q747" i="61"/>
  <c r="AH3" i="32"/>
  <c r="AF3" i="32"/>
  <c r="R748" i="61" l="1"/>
  <c r="Q748" i="61"/>
  <c r="R380" i="61"/>
  <c r="Q380" i="61"/>
  <c r="R749" i="61"/>
  <c r="Q749" i="61"/>
  <c r="R385" i="61"/>
  <c r="Q385" i="61"/>
  <c r="P622" i="61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P432" i="61"/>
  <c r="P426" i="61"/>
  <c r="P416" i="61"/>
  <c r="P399" i="61"/>
  <c r="P393" i="61"/>
  <c r="P386" i="61"/>
  <c r="P371" i="61"/>
  <c r="P360" i="61"/>
  <c r="P338" i="61"/>
  <c r="P321" i="61"/>
  <c r="P309" i="61"/>
  <c r="P295" i="61"/>
  <c r="P289" i="61"/>
  <c r="P281" i="61"/>
  <c r="P265" i="61"/>
  <c r="P254" i="61"/>
  <c r="P223" i="61"/>
  <c r="P210" i="61"/>
  <c r="O179" i="61"/>
  <c r="N179" i="61"/>
  <c r="P178" i="6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P20" i="61"/>
  <c r="N1069" i="61" l="1"/>
  <c r="P433" i="61"/>
  <c r="O1069" i="61"/>
  <c r="P1067" i="61"/>
  <c r="P684" i="61"/>
  <c r="P890" i="61"/>
  <c r="P590" i="61"/>
  <c r="P179" i="61"/>
  <c r="P82" i="61"/>
  <c r="J105" i="61"/>
  <c r="J210" i="61"/>
  <c r="J862" i="61"/>
  <c r="J135" i="61"/>
  <c r="J154" i="61"/>
  <c r="J426" i="61"/>
  <c r="J1053" i="61"/>
  <c r="J1060" i="61"/>
  <c r="J119" i="61"/>
  <c r="J1029" i="61"/>
  <c r="J654" i="61"/>
  <c r="J918" i="61"/>
  <c r="J433" i="61" l="1"/>
  <c r="J434" i="61" s="1"/>
  <c r="J1067" i="61"/>
  <c r="J1068" i="61" s="1"/>
  <c r="P1069" i="61"/>
  <c r="J179" i="61"/>
  <c r="J180" i="61" s="1"/>
  <c r="J684" i="61"/>
  <c r="J685" i="61" s="1"/>
  <c r="J890" i="61"/>
  <c r="J891" i="61" s="1"/>
  <c r="K687" i="61" l="1"/>
  <c r="K711" i="61" s="1"/>
  <c r="K713" i="61"/>
  <c r="K719" i="61" s="1"/>
  <c r="K744" i="61"/>
  <c r="K751" i="61" s="1"/>
  <c r="K764" i="61"/>
  <c r="K768" i="61" s="1"/>
  <c r="K770" i="61"/>
  <c r="K788" i="61" s="1"/>
  <c r="K798" i="61"/>
  <c r="K808" i="61" s="1"/>
  <c r="K872" i="61"/>
  <c r="K879" i="61" s="1"/>
  <c r="AG3" i="32"/>
  <c r="K881" i="61" l="1"/>
  <c r="K889" i="61" s="1"/>
  <c r="K753" i="61"/>
  <c r="K762" i="61" s="1"/>
  <c r="L881" i="61"/>
  <c r="L889" i="61" s="1"/>
  <c r="K864" i="61"/>
  <c r="K870" i="61" s="1"/>
  <c r="K810" i="61"/>
  <c r="K821" i="61" s="1"/>
  <c r="K790" i="61"/>
  <c r="K796" i="61" s="1"/>
  <c r="K721" i="61"/>
  <c r="K726" i="61" s="1"/>
  <c r="L851" i="61"/>
  <c r="L855" i="61" s="1"/>
  <c r="L770" i="61"/>
  <c r="L788" i="61" s="1"/>
  <c r="L753" i="61"/>
  <c r="L762" i="61" s="1"/>
  <c r="L1042" i="61"/>
  <c r="R1042" i="61" s="1"/>
  <c r="M1031" i="61"/>
  <c r="M1040" i="61" s="1"/>
  <c r="M1011" i="61"/>
  <c r="M1062" i="61"/>
  <c r="K857" i="61"/>
  <c r="K851" i="61"/>
  <c r="K855" i="61" s="1"/>
  <c r="K845" i="61"/>
  <c r="K849" i="61" s="1"/>
  <c r="K823" i="61"/>
  <c r="K843" i="61" s="1"/>
  <c r="M713" i="61"/>
  <c r="M719" i="61" s="1"/>
  <c r="L893" i="61"/>
  <c r="L823" i="61"/>
  <c r="L843" i="61" s="1"/>
  <c r="L798" i="61"/>
  <c r="L808" i="61" s="1"/>
  <c r="K728" i="61"/>
  <c r="K742" i="61" s="1"/>
  <c r="M864" i="61"/>
  <c r="M870" i="61" s="1"/>
  <c r="L961" i="61"/>
  <c r="L976" i="61" s="1"/>
  <c r="M857" i="61"/>
  <c r="M764" i="61"/>
  <c r="M768" i="61" s="1"/>
  <c r="M744" i="61"/>
  <c r="M751" i="61" s="1"/>
  <c r="M728" i="61"/>
  <c r="M742" i="61" s="1"/>
  <c r="L1031" i="61"/>
  <c r="L1040" i="61" s="1"/>
  <c r="L1011" i="61"/>
  <c r="L1062" i="61"/>
  <c r="M950" i="61"/>
  <c r="M959" i="61" s="1"/>
  <c r="M931" i="61"/>
  <c r="M948" i="61" s="1"/>
  <c r="M721" i="61"/>
  <c r="M726" i="61" s="1"/>
  <c r="M687" i="61"/>
  <c r="M711" i="61" s="1"/>
  <c r="L872" i="61"/>
  <c r="L879" i="61" s="1"/>
  <c r="L857" i="61"/>
  <c r="L845" i="61"/>
  <c r="L849" i="61" s="1"/>
  <c r="M810" i="61"/>
  <c r="M821" i="61" s="1"/>
  <c r="M790" i="61"/>
  <c r="M796" i="61" s="1"/>
  <c r="L764" i="61"/>
  <c r="L768" i="61" s="1"/>
  <c r="L744" i="61"/>
  <c r="L751" i="61" s="1"/>
  <c r="L728" i="61"/>
  <c r="L742" i="61" s="1"/>
  <c r="M1055" i="61"/>
  <c r="L990" i="61"/>
  <c r="L1009" i="61" s="1"/>
  <c r="M978" i="61"/>
  <c r="M988" i="61" s="1"/>
  <c r="L950" i="61"/>
  <c r="L959" i="61" s="1"/>
  <c r="L931" i="61"/>
  <c r="L948" i="61" s="1"/>
  <c r="M920" i="61"/>
  <c r="L721" i="61"/>
  <c r="L726" i="61" s="1"/>
  <c r="L687" i="61"/>
  <c r="L711" i="61" s="1"/>
  <c r="M881" i="61"/>
  <c r="M889" i="61" s="1"/>
  <c r="M851" i="61"/>
  <c r="M855" i="61" s="1"/>
  <c r="M823" i="61"/>
  <c r="M843" i="61" s="1"/>
  <c r="L810" i="61"/>
  <c r="L821" i="61" s="1"/>
  <c r="M798" i="61"/>
  <c r="M808" i="61" s="1"/>
  <c r="L790" i="61"/>
  <c r="L796" i="61" s="1"/>
  <c r="M770" i="61"/>
  <c r="M788" i="61" s="1"/>
  <c r="M753" i="61"/>
  <c r="M762" i="61" s="1"/>
  <c r="L1055" i="61"/>
  <c r="M1042" i="61"/>
  <c r="L978" i="61"/>
  <c r="L988" i="61" s="1"/>
  <c r="M961" i="61"/>
  <c r="M976" i="61" s="1"/>
  <c r="L920" i="61"/>
  <c r="L713" i="61"/>
  <c r="L719" i="61" s="1"/>
  <c r="M872" i="61"/>
  <c r="M879" i="61" s="1"/>
  <c r="L864" i="61"/>
  <c r="L870" i="61" s="1"/>
  <c r="M845" i="61"/>
  <c r="M849" i="61" s="1"/>
  <c r="M893" i="61"/>
  <c r="M990" i="61"/>
  <c r="M1009" i="61" s="1"/>
  <c r="AP3" i="30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M3" i="30"/>
  <c r="L929" i="61"/>
  <c r="R929" i="61" s="1"/>
  <c r="R959" i="61"/>
  <c r="M918" i="61"/>
  <c r="R870" i="61"/>
  <c r="K678" i="61"/>
  <c r="K683" i="61" s="1"/>
  <c r="K641" i="61"/>
  <c r="K647" i="61" s="1"/>
  <c r="K593" i="61"/>
  <c r="K610" i="61" s="1"/>
  <c r="L593" i="61"/>
  <c r="L610" i="61" s="1"/>
  <c r="M624" i="61"/>
  <c r="M639" i="61" s="1"/>
  <c r="K612" i="61"/>
  <c r="K622" i="61" s="1"/>
  <c r="L656" i="61"/>
  <c r="L659" i="61" s="1"/>
  <c r="L641" i="61"/>
  <c r="L647" i="61" s="1"/>
  <c r="M661" i="61"/>
  <c r="M668" i="61" s="1"/>
  <c r="M649" i="61"/>
  <c r="L670" i="61"/>
  <c r="L676" i="61" s="1"/>
  <c r="L678" i="61"/>
  <c r="L683" i="61" s="1"/>
  <c r="M612" i="61"/>
  <c r="M622" i="61" s="1"/>
  <c r="K961" i="61"/>
  <c r="K976" i="61" s="1"/>
  <c r="K1011" i="61"/>
  <c r="K920" i="61"/>
  <c r="R1009" i="61"/>
  <c r="L1066" i="61"/>
  <c r="R1066" i="61" s="1"/>
  <c r="L1029" i="61"/>
  <c r="R1029" i="61" s="1"/>
  <c r="R1040" i="61"/>
  <c r="R762" i="61"/>
  <c r="L612" i="61"/>
  <c r="L622" i="61" s="1"/>
  <c r="M656" i="61"/>
  <c r="M659" i="61" s="1"/>
  <c r="M641" i="61"/>
  <c r="M647" i="61" s="1"/>
  <c r="M593" i="61"/>
  <c r="M610" i="61" s="1"/>
  <c r="K1055" i="61"/>
  <c r="K990" i="61"/>
  <c r="K1009" i="61" s="1"/>
  <c r="R719" i="61"/>
  <c r="L1060" i="61"/>
  <c r="R1060" i="61" s="1"/>
  <c r="R796" i="61"/>
  <c r="R711" i="61"/>
  <c r="R726" i="61"/>
  <c r="M929" i="61"/>
  <c r="R849" i="61"/>
  <c r="R879" i="61"/>
  <c r="M862" i="61"/>
  <c r="L918" i="61"/>
  <c r="R918" i="61" s="1"/>
  <c r="K862" i="61"/>
  <c r="M1066" i="61"/>
  <c r="M1029" i="61"/>
  <c r="L1053" i="61"/>
  <c r="R1053" i="61" s="1"/>
  <c r="R855" i="61"/>
  <c r="R889" i="61"/>
  <c r="K1062" i="61"/>
  <c r="R821" i="61"/>
  <c r="R742" i="61"/>
  <c r="R976" i="61"/>
  <c r="R808" i="61"/>
  <c r="R843" i="61"/>
  <c r="R788" i="61"/>
  <c r="L661" i="61"/>
  <c r="L668" i="61" s="1"/>
  <c r="L649" i="61"/>
  <c r="L624" i="61"/>
  <c r="L639" i="61" s="1"/>
  <c r="M670" i="61"/>
  <c r="M676" i="61" s="1"/>
  <c r="M678" i="61"/>
  <c r="M683" i="61" s="1"/>
  <c r="K1031" i="61"/>
  <c r="K1040" i="61" s="1"/>
  <c r="K893" i="61"/>
  <c r="K931" i="61"/>
  <c r="K948" i="61" s="1"/>
  <c r="K978" i="61"/>
  <c r="K988" i="61" s="1"/>
  <c r="K1042" i="61"/>
  <c r="K950" i="61"/>
  <c r="K959" i="61" s="1"/>
  <c r="R988" i="61"/>
  <c r="M1053" i="61"/>
  <c r="R948" i="61"/>
  <c r="M1060" i="61"/>
  <c r="R751" i="61"/>
  <c r="R768" i="61"/>
  <c r="L862" i="61"/>
  <c r="R862" i="61" s="1"/>
  <c r="AJ3" i="34"/>
  <c r="AL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1067" i="61"/>
  <c r="M1068" i="61" s="1"/>
  <c r="K1066" i="61"/>
  <c r="L1067" i="61"/>
  <c r="K890" i="61"/>
  <c r="K891" i="61" s="1"/>
  <c r="R659" i="61"/>
  <c r="K624" i="61"/>
  <c r="K639" i="61" s="1"/>
  <c r="R676" i="61"/>
  <c r="K670" i="61"/>
  <c r="K676" i="61" s="1"/>
  <c r="K656" i="61"/>
  <c r="K659" i="61" s="1"/>
  <c r="K1053" i="61"/>
  <c r="K918" i="61"/>
  <c r="R639" i="61"/>
  <c r="L654" i="61"/>
  <c r="R654" i="61" s="1"/>
  <c r="R668" i="61"/>
  <c r="K929" i="61"/>
  <c r="K1029" i="61"/>
  <c r="K649" i="61"/>
  <c r="L890" i="61"/>
  <c r="R890" i="61" s="1"/>
  <c r="K1060" i="61"/>
  <c r="R622" i="61"/>
  <c r="M654" i="61"/>
  <c r="R610" i="61"/>
  <c r="R647" i="61"/>
  <c r="K661" i="61"/>
  <c r="K668" i="61" s="1"/>
  <c r="M890" i="61"/>
  <c r="M891" i="61" s="1"/>
  <c r="R683" i="61"/>
  <c r="J590" i="61"/>
  <c r="J1069" i="61" s="1"/>
  <c r="J1070" i="61" s="1"/>
  <c r="AN3" i="34"/>
  <c r="AK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1067" i="61"/>
  <c r="K1068" i="61" s="1"/>
  <c r="M684" i="61"/>
  <c r="M685" i="61" s="1"/>
  <c r="K654" i="61"/>
  <c r="L684" i="61"/>
  <c r="R684" i="61" s="1"/>
  <c r="J591" i="61"/>
  <c r="Q891" i="61" l="1"/>
  <c r="L685" i="61"/>
  <c r="Q684" i="61"/>
  <c r="Q1068" i="61"/>
  <c r="K684" i="61"/>
  <c r="K685" i="61" s="1"/>
  <c r="M457" i="61"/>
  <c r="M462" i="61" s="1"/>
  <c r="L507" i="61"/>
  <c r="L512" i="61" s="1"/>
  <c r="M436" i="61"/>
  <c r="M455" i="61" s="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M564" i="61" s="1"/>
  <c r="L533" i="61"/>
  <c r="L550" i="61" s="1"/>
  <c r="M492" i="61"/>
  <c r="M505" i="61" s="1"/>
  <c r="L514" i="61"/>
  <c r="L520" i="61" s="1"/>
  <c r="L552" i="61"/>
  <c r="L557" i="61" s="1"/>
  <c r="L574" i="61"/>
  <c r="L582" i="61" s="1"/>
  <c r="Q453" i="61"/>
  <c r="Q493" i="61"/>
  <c r="Q511" i="61"/>
  <c r="M533" i="61"/>
  <c r="M550" i="61" s="1"/>
  <c r="L457" i="61"/>
  <c r="L462" i="61" s="1"/>
  <c r="M514" i="61"/>
  <c r="M520" i="61" s="1"/>
  <c r="M552" i="61"/>
  <c r="M557" i="61" s="1"/>
  <c r="M574" i="61"/>
  <c r="M582" i="61" s="1"/>
  <c r="L480" i="61"/>
  <c r="L490" i="61" s="1"/>
  <c r="Q441" i="61"/>
  <c r="Q477" i="61"/>
  <c r="Q497" i="61"/>
  <c r="Q517" i="61"/>
  <c r="Q555" i="61"/>
  <c r="Q577" i="61"/>
  <c r="L559" i="61"/>
  <c r="L564" i="61" s="1"/>
  <c r="M480" i="61"/>
  <c r="M490" i="61" s="1"/>
  <c r="L464" i="61"/>
  <c r="L478" i="61" s="1"/>
  <c r="L522" i="61"/>
  <c r="L531" i="61" s="1"/>
  <c r="M464" i="61"/>
  <c r="M478" i="61" s="1"/>
  <c r="M522" i="61"/>
  <c r="M531" i="61" s="1"/>
  <c r="L584" i="61"/>
  <c r="L589" i="61" s="1"/>
  <c r="Q501" i="61"/>
  <c r="Q523" i="61"/>
  <c r="Q541" i="61"/>
  <c r="Q561" i="61"/>
  <c r="Q581" i="61"/>
  <c r="M584" i="61"/>
  <c r="M589" i="61" s="1"/>
  <c r="L566" i="61"/>
  <c r="L572" i="61" s="1"/>
  <c r="M566" i="61"/>
  <c r="M572" i="61" s="1"/>
  <c r="Q449" i="61"/>
  <c r="Q469" i="61"/>
  <c r="Q487" i="61"/>
  <c r="M507" i="61"/>
  <c r="Q527" i="61"/>
  <c r="Q545" i="61"/>
  <c r="Q567" i="61"/>
  <c r="Q587" i="61"/>
  <c r="L436" i="61"/>
  <c r="L455" i="61" s="1"/>
  <c r="L492" i="61"/>
  <c r="L505" i="61" s="1"/>
  <c r="Q507" i="61" l="1"/>
  <c r="M512" i="61"/>
  <c r="R548" i="6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33" i="61"/>
  <c r="K550" i="61" s="1"/>
  <c r="L412" i="61"/>
  <c r="L416" i="61" s="1"/>
  <c r="L388" i="61"/>
  <c r="L393" i="61" s="1"/>
  <c r="L362" i="61"/>
  <c r="L371" i="61" s="1"/>
  <c r="L323" i="61"/>
  <c r="L338" i="61" s="1"/>
  <c r="L311" i="61"/>
  <c r="L321" i="61" s="1"/>
  <c r="L283" i="61"/>
  <c r="L289" i="61" s="1"/>
  <c r="L428" i="61"/>
  <c r="L432" i="61" s="1"/>
  <c r="L212" i="61"/>
  <c r="L223" i="61" s="1"/>
  <c r="L182" i="61"/>
  <c r="M421" i="61"/>
  <c r="M401" i="61"/>
  <c r="M410" i="61" s="1"/>
  <c r="M395" i="61"/>
  <c r="M399" i="61" s="1"/>
  <c r="M373" i="61"/>
  <c r="M386" i="61" s="1"/>
  <c r="M340" i="61"/>
  <c r="M360" i="61" s="1"/>
  <c r="M297" i="61"/>
  <c r="M309" i="61" s="1"/>
  <c r="M291" i="61"/>
  <c r="M295" i="61" s="1"/>
  <c r="M267" i="61"/>
  <c r="M281" i="61" s="1"/>
  <c r="M256" i="61"/>
  <c r="M265" i="61" s="1"/>
  <c r="M238" i="61"/>
  <c r="M254" i="61" s="1"/>
  <c r="M225" i="61"/>
  <c r="M236" i="61" s="1"/>
  <c r="L421" i="61"/>
  <c r="L401" i="61"/>
  <c r="L410" i="61" s="1"/>
  <c r="L395" i="61"/>
  <c r="L399" i="61" s="1"/>
  <c r="L373" i="61"/>
  <c r="L386" i="61" s="1"/>
  <c r="L340" i="61"/>
  <c r="L360" i="61" s="1"/>
  <c r="L297" i="61"/>
  <c r="L309" i="61" s="1"/>
  <c r="L291" i="61"/>
  <c r="L295" i="61" s="1"/>
  <c r="L267" i="61"/>
  <c r="L281" i="61" s="1"/>
  <c r="L256" i="61"/>
  <c r="L265" i="61" s="1"/>
  <c r="L238" i="61"/>
  <c r="L254" i="61" s="1"/>
  <c r="L225" i="61"/>
  <c r="L236" i="61" s="1"/>
  <c r="M412" i="61"/>
  <c r="M416" i="61" s="1"/>
  <c r="M388" i="61"/>
  <c r="M393" i="61" s="1"/>
  <c r="M362" i="61"/>
  <c r="M371" i="61" s="1"/>
  <c r="M323" i="61"/>
  <c r="M338" i="61" s="1"/>
  <c r="M311" i="61"/>
  <c r="M321" i="61" s="1"/>
  <c r="M283" i="61"/>
  <c r="M289" i="61" s="1"/>
  <c r="M428" i="61"/>
  <c r="M432" i="61" s="1"/>
  <c r="M212" i="61"/>
  <c r="M223" i="61" s="1"/>
  <c r="M182" i="61"/>
  <c r="R589" i="61"/>
  <c r="R550" i="61"/>
  <c r="R505" i="61"/>
  <c r="R512" i="61"/>
  <c r="K559" i="61"/>
  <c r="K564" i="61" s="1"/>
  <c r="K566" i="61"/>
  <c r="K572" i="61" s="1"/>
  <c r="K464" i="61"/>
  <c r="K478" i="61" s="1"/>
  <c r="K522" i="61"/>
  <c r="K531" i="61" s="1"/>
  <c r="AM3" i="39"/>
  <c r="R531" i="61"/>
  <c r="R582" i="61"/>
  <c r="K492" i="61"/>
  <c r="K505" i="61" s="1"/>
  <c r="R564" i="61"/>
  <c r="R462" i="61"/>
  <c r="R520" i="61"/>
  <c r="R478" i="61"/>
  <c r="R455" i="61"/>
  <c r="R572" i="61"/>
  <c r="R490" i="61"/>
  <c r="R557" i="61"/>
  <c r="AQ3" i="16"/>
  <c r="AN3" i="16"/>
  <c r="R185" i="61" l="1"/>
  <c r="Q185" i="61"/>
  <c r="R201" i="61"/>
  <c r="Q201" i="61"/>
  <c r="R246" i="61"/>
  <c r="Q246" i="61"/>
  <c r="R286" i="61"/>
  <c r="Q286" i="61"/>
  <c r="R332" i="61"/>
  <c r="Q332" i="61"/>
  <c r="R389" i="61"/>
  <c r="Q389" i="61"/>
  <c r="R288" i="61"/>
  <c r="Q288" i="61"/>
  <c r="R196" i="61"/>
  <c r="Q196" i="61"/>
  <c r="R232" i="61"/>
  <c r="Q232" i="61"/>
  <c r="R259" i="61"/>
  <c r="Q259" i="61"/>
  <c r="R302" i="61"/>
  <c r="Q302" i="61"/>
  <c r="R345" i="61"/>
  <c r="Q345" i="61"/>
  <c r="R404" i="61"/>
  <c r="Q404" i="61"/>
  <c r="R308" i="61"/>
  <c r="Q308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7" i="61"/>
  <c r="Q247" i="61"/>
  <c r="R258" i="61"/>
  <c r="Q258" i="61"/>
  <c r="R269" i="61"/>
  <c r="Q269" i="61"/>
  <c r="R277" i="61"/>
  <c r="Q277" i="61"/>
  <c r="R291" i="61"/>
  <c r="Q291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21" i="61"/>
  <c r="Q421" i="61"/>
  <c r="R220" i="61"/>
  <c r="Q220" i="61"/>
  <c r="R307" i="61"/>
  <c r="Q307" i="61"/>
  <c r="R415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0" i="61"/>
  <c r="Q250" i="61"/>
  <c r="R261" i="61"/>
  <c r="Q261" i="61"/>
  <c r="R272" i="61"/>
  <c r="Q272" i="61"/>
  <c r="R283" i="61"/>
  <c r="Q283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4" i="61"/>
  <c r="Q424" i="61"/>
  <c r="Q235" i="61"/>
  <c r="R235" i="61"/>
  <c r="R369" i="61"/>
  <c r="Q369" i="61"/>
  <c r="R370" i="61"/>
  <c r="Q370" i="61"/>
  <c r="R6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6" i="61"/>
  <c r="Q256" i="61"/>
  <c r="R275" i="61"/>
  <c r="Q275" i="61"/>
  <c r="R324" i="61"/>
  <c r="Q324" i="61"/>
  <c r="R350" i="61"/>
  <c r="Q350" i="61"/>
  <c r="R413" i="61"/>
  <c r="Q413" i="61"/>
  <c r="R359" i="61"/>
  <c r="Q359" i="61"/>
  <c r="R204" i="61"/>
  <c r="Q204" i="61"/>
  <c r="R248" i="61"/>
  <c r="Q248" i="61"/>
  <c r="R278" i="61"/>
  <c r="Q278" i="61"/>
  <c r="R327" i="61"/>
  <c r="Q327" i="61"/>
  <c r="R366" i="61"/>
  <c r="Q366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79" i="61"/>
  <c r="Q279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R234" i="61"/>
  <c r="Q234" i="61"/>
  <c r="R320" i="61"/>
  <c r="Q320" i="61"/>
  <c r="R358" i="61"/>
  <c r="Q358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11" i="61"/>
  <c r="Q311" i="61"/>
  <c r="R323" i="61"/>
  <c r="Q323" i="61"/>
  <c r="R331" i="61"/>
  <c r="Q331" i="61"/>
  <c r="R341" i="61"/>
  <c r="Q341" i="61"/>
  <c r="R349" i="61"/>
  <c r="Q349" i="61"/>
  <c r="R362" i="61"/>
  <c r="Q362" i="61"/>
  <c r="R388" i="61"/>
  <c r="Q388" i="61"/>
  <c r="R398" i="61"/>
  <c r="Q398" i="61"/>
  <c r="R412" i="61"/>
  <c r="Q412" i="61"/>
  <c r="R207" i="61"/>
  <c r="Q207" i="61"/>
  <c r="R280" i="61"/>
  <c r="Q280" i="61"/>
  <c r="R425" i="61"/>
  <c r="Q425" i="61"/>
  <c r="R409" i="61"/>
  <c r="Q409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7" i="61"/>
  <c r="Q267" i="61"/>
  <c r="R299" i="61"/>
  <c r="Q299" i="61"/>
  <c r="Q312" i="61"/>
  <c r="R312" i="61"/>
  <c r="R342" i="61"/>
  <c r="Q342" i="61"/>
  <c r="R363" i="61"/>
  <c r="Q363" i="61"/>
  <c r="R401" i="61"/>
  <c r="Q401" i="61"/>
  <c r="R208" i="61"/>
  <c r="Q208" i="61"/>
  <c r="R357" i="61"/>
  <c r="Q357" i="61"/>
  <c r="R188" i="61"/>
  <c r="Q188" i="61"/>
  <c r="R218" i="61"/>
  <c r="Q218" i="61"/>
  <c r="R270" i="61"/>
  <c r="Q270" i="61"/>
  <c r="R292" i="61"/>
  <c r="Q292" i="61"/>
  <c r="R315" i="61"/>
  <c r="Q315" i="61"/>
  <c r="R335" i="61"/>
  <c r="Q335" i="61"/>
  <c r="R353" i="61"/>
  <c r="Q353" i="61"/>
  <c r="R392" i="61"/>
  <c r="Q392" i="61"/>
  <c r="R422" i="61"/>
  <c r="Q422" i="61"/>
  <c r="R319" i="61"/>
  <c r="Q3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05" i="61"/>
  <c r="Q305" i="61"/>
  <c r="R318" i="61"/>
  <c r="Q318" i="61"/>
  <c r="R330" i="61"/>
  <c r="Q330" i="61"/>
  <c r="R340" i="61"/>
  <c r="Q340" i="61"/>
  <c r="R348" i="61"/>
  <c r="Q348" i="61"/>
  <c r="R356" i="61"/>
  <c r="Q356" i="61"/>
  <c r="R373" i="61"/>
  <c r="Q373" i="61"/>
  <c r="R397" i="61"/>
  <c r="Q397" i="61"/>
  <c r="R407" i="61"/>
  <c r="Q407" i="61"/>
  <c r="R206" i="61"/>
  <c r="Q206" i="61"/>
  <c r="R264" i="61"/>
  <c r="Q264" i="61"/>
  <c r="R408" i="61"/>
  <c r="Q408" i="61"/>
  <c r="R253" i="61"/>
  <c r="Q253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7" i="61"/>
  <c r="Q257" i="61"/>
  <c r="R268" i="61"/>
  <c r="Q268" i="61"/>
  <c r="R276" i="61"/>
  <c r="Q276" i="61"/>
  <c r="R287" i="61"/>
  <c r="Q287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14" i="61"/>
  <c r="Q414" i="61"/>
  <c r="R219" i="61"/>
  <c r="Q219" i="61"/>
  <c r="R306" i="61"/>
  <c r="Q306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K507" i="61"/>
  <c r="K512" i="61" s="1"/>
  <c r="M590" i="61"/>
  <c r="M591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6" i="61"/>
  <c r="R254" i="61"/>
  <c r="R265" i="61"/>
  <c r="R281" i="61"/>
  <c r="L426" i="61"/>
  <c r="R426" i="61" s="1"/>
  <c r="K421" i="61"/>
  <c r="K238" i="61"/>
  <c r="K254" i="61" s="1"/>
  <c r="K225" i="61"/>
  <c r="K236" i="61" s="1"/>
  <c r="R321" i="61"/>
  <c r="R371" i="61"/>
  <c r="K362" i="61"/>
  <c r="K371" i="61" s="1"/>
  <c r="K323" i="61"/>
  <c r="K338" i="61" s="1"/>
  <c r="K401" i="61"/>
  <c r="K410" i="61" s="1"/>
  <c r="K395" i="61"/>
  <c r="K399" i="61" s="1"/>
  <c r="K373" i="61"/>
  <c r="K386" i="61" s="1"/>
  <c r="K340" i="61"/>
  <c r="K360" i="61" s="1"/>
  <c r="K297" i="61"/>
  <c r="K309" i="61" s="1"/>
  <c r="K291" i="61"/>
  <c r="K295" i="61" s="1"/>
  <c r="K212" i="61"/>
  <c r="K223" i="61" s="1"/>
  <c r="M210" i="61"/>
  <c r="R295" i="61"/>
  <c r="R309" i="61"/>
  <c r="R360" i="61"/>
  <c r="R386" i="61"/>
  <c r="R399" i="61"/>
  <c r="R410" i="61"/>
  <c r="M426" i="61"/>
  <c r="L210" i="61"/>
  <c r="R210" i="61" s="1"/>
  <c r="R223" i="61"/>
  <c r="R432" i="61"/>
  <c r="R289" i="61"/>
  <c r="R393" i="61"/>
  <c r="R416" i="61"/>
  <c r="K267" i="61"/>
  <c r="K281" i="61" s="1"/>
  <c r="K256" i="61"/>
  <c r="K265" i="61" s="1"/>
  <c r="R338" i="61"/>
  <c r="K311" i="61"/>
  <c r="K321" i="61" s="1"/>
  <c r="K412" i="61"/>
  <c r="K416" i="61" s="1"/>
  <c r="K388" i="61"/>
  <c r="K393" i="61" s="1"/>
  <c r="K428" i="61"/>
  <c r="K432" i="61" s="1"/>
  <c r="K552" i="61"/>
  <c r="K557" i="61" s="1"/>
  <c r="K584" i="61"/>
  <c r="K589" i="61" s="1"/>
  <c r="K457" i="61"/>
  <c r="K462" i="61" s="1"/>
  <c r="K514" i="61"/>
  <c r="K520" i="61" s="1"/>
  <c r="K480" i="61"/>
  <c r="K490" i="61" s="1"/>
  <c r="L590" i="61"/>
  <c r="R590" i="61" s="1"/>
  <c r="K574" i="61"/>
  <c r="K582" i="61" s="1"/>
  <c r="AL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9" i="61"/>
  <c r="Q338" i="61"/>
  <c r="Q416" i="61"/>
  <c r="Q223" i="61"/>
  <c r="Q399" i="61"/>
  <c r="Q295" i="61"/>
  <c r="Q321" i="61"/>
  <c r="Q254" i="61"/>
  <c r="Q393" i="61"/>
  <c r="Q210" i="61"/>
  <c r="Q386" i="61"/>
  <c r="Q426" i="61"/>
  <c r="Q236" i="61"/>
  <c r="Q58" i="61"/>
  <c r="Q20" i="61"/>
  <c r="Q81" i="61"/>
  <c r="Q52" i="61"/>
  <c r="Q360" i="61"/>
  <c r="Q281" i="61"/>
  <c r="Q34" i="61"/>
  <c r="Q590" i="61"/>
  <c r="Q432" i="61"/>
  <c r="Q410" i="61"/>
  <c r="Q309" i="61"/>
  <c r="Q371" i="61"/>
  <c r="Q265" i="61"/>
  <c r="Q66" i="61"/>
  <c r="Q47" i="61"/>
  <c r="L82" i="61"/>
  <c r="M82" i="61"/>
  <c r="M83" i="61" s="1"/>
  <c r="R154" i="61"/>
  <c r="R119" i="61"/>
  <c r="R105" i="61"/>
  <c r="R135" i="61"/>
  <c r="R169" i="61"/>
  <c r="R178" i="61"/>
  <c r="K182" i="61"/>
  <c r="K283" i="61"/>
  <c r="K289" i="61" s="1"/>
  <c r="L433" i="61"/>
  <c r="R433" i="61" s="1"/>
  <c r="M433" i="61"/>
  <c r="K426" i="61"/>
  <c r="L591" i="61"/>
  <c r="AO3" i="16"/>
  <c r="R82" i="61" l="1"/>
  <c r="L83" i="61"/>
  <c r="Q169" i="61"/>
  <c r="Q105" i="61"/>
  <c r="Q82" i="61"/>
  <c r="L434" i="61"/>
  <c r="Q433" i="61"/>
  <c r="Q119" i="61"/>
  <c r="Q591" i="61"/>
  <c r="Q154" i="61"/>
  <c r="Q178" i="61"/>
  <c r="Q135" i="61"/>
  <c r="K83" i="61"/>
  <c r="M179" i="61"/>
  <c r="M180" i="61" s="1"/>
  <c r="L179" i="61"/>
  <c r="L1069" i="61" s="1"/>
  <c r="K210" i="61"/>
  <c r="M434" i="61"/>
  <c r="K85" i="61"/>
  <c r="K105" i="61" s="1"/>
  <c r="R1069" i="61" l="1"/>
  <c r="R179" i="61"/>
  <c r="L180" i="61"/>
  <c r="Q179" i="61"/>
  <c r="Q434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9" i="61"/>
  <c r="M1070" i="61" s="1"/>
  <c r="K433" i="61"/>
  <c r="K434" i="61" s="1"/>
  <c r="L1070" i="61" l="1"/>
  <c r="Q1070" i="61" s="1"/>
  <c r="Q1069" i="61"/>
  <c r="Q180" i="61"/>
  <c r="K179" i="61" l="1"/>
  <c r="K180" i="61" l="1"/>
  <c r="K436" i="61"/>
  <c r="K455" i="61" l="1"/>
  <c r="K590" i="61" s="1"/>
  <c r="K1069" i="61" s="1"/>
  <c r="K591" i="61" l="1"/>
  <c r="K1070" i="61"/>
  <c r="AR3" i="16"/>
  <c r="AP3" i="16"/>
  <c r="AK4" i="19"/>
</calcChain>
</file>

<file path=xl/sharedStrings.xml><?xml version="1.0" encoding="utf-8"?>
<sst xmlns="http://schemas.openxmlformats.org/spreadsheetml/2006/main" count="11641" uniqueCount="2359">
  <si>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</si>
  <si>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</si>
  <si>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</si>
  <si>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</si>
  <si>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</si>
  <si>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</si>
  <si>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</si>
  <si>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</si>
  <si>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</si>
  <si>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</si>
  <si>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</si>
  <si>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</si>
  <si>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</si>
  <si>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</si>
  <si>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</si>
  <si>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</si>
  <si>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</si>
  <si>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</si>
  <si>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</si>
  <si>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</si>
  <si>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</si>
  <si>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</si>
  <si>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</si>
  <si>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</si>
  <si>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</si>
  <si>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</si>
  <si>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</si>
  <si>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</si>
  <si>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14148 สำนักงานสาธารณสุขกิ่งอำเภอประจักษ์</t>
  </si>
  <si>
    <t>15221 เพ็ญ รพสต_บ้านด่าน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</si>
  <si>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</si>
  <si>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</si>
  <si>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</si>
  <si>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</si>
  <si>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</si>
  <si>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</si>
  <si>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</si>
  <si>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</si>
  <si>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</si>
  <si>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</si>
  <si>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</si>
  <si>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</si>
  <si>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</si>
  <si>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</si>
  <si>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</si>
  <si>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</si>
  <si>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</si>
  <si>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</si>
  <si>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</si>
  <si>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</si>
  <si>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</si>
  <si>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</si>
  <si>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</si>
  <si>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</si>
  <si>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</si>
  <si>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</si>
  <si>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</si>
  <si>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</si>
  <si>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</si>
  <si>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</si>
  <si>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</si>
  <si>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</si>
  <si>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</si>
  <si>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</si>
  <si>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</si>
  <si>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</si>
  <si>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</si>
  <si>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</si>
  <si>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</si>
  <si>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</si>
  <si>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</si>
  <si>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</si>
  <si>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</si>
  <si>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</si>
  <si>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</si>
  <si>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</si>
  <si>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</si>
  <si>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</si>
  <si>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</si>
  <si>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</si>
  <si>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</si>
  <si>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</si>
  <si>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</si>
  <si>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</si>
  <si>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</si>
  <si>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</si>
  <si>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</si>
  <si>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</si>
  <si>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</si>
  <si>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</si>
  <si>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</si>
  <si>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</si>
  <si>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</si>
  <si>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</si>
  <si>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</si>
  <si>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</si>
  <si>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</si>
  <si>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</si>
  <si>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</si>
  <si>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</si>
  <si>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</si>
  <si>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</si>
  <si>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</si>
  <si>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</si>
  <si>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</si>
  <si>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</si>
  <si>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</si>
  <si>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</si>
  <si>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</si>
  <si>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</si>
  <si>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</si>
  <si>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</si>
  <si>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</si>
  <si>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</si>
  <si>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</si>
  <si>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</si>
  <si>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</si>
  <si>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</si>
  <si>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</si>
  <si>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</si>
  <si>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</si>
  <si>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</si>
  <si>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</si>
  <si>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</si>
  <si>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</si>
  <si>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</si>
  <si>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</si>
  <si>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</si>
  <si>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</si>
  <si>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</si>
  <si>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</si>
  <si>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</si>
  <si>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</si>
  <si>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</si>
  <si>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</si>
  <si>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</si>
  <si>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</si>
  <si>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</si>
  <si>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</si>
  <si>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</si>
  <si>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</si>
  <si>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</si>
  <si>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</si>
  <si>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</si>
  <si>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</si>
  <si>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</si>
  <si>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</si>
  <si>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</si>
  <si>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</si>
  <si>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</si>
  <si>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</si>
  <si>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</si>
  <si>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</si>
  <si>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</si>
  <si>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</si>
  <si>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</si>
  <si>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</si>
  <si>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</si>
  <si>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</si>
  <si>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</si>
  <si>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</si>
  <si>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</si>
  <si>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</si>
  <si>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</si>
  <si>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</si>
  <si>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</si>
  <si>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</si>
  <si>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</si>
  <si>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</si>
  <si>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</si>
  <si>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</si>
  <si>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</si>
  <si>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</si>
  <si>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</si>
  <si>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</si>
  <si>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</si>
  <si>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</si>
  <si>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</si>
  <si>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</si>
  <si>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</si>
  <si>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</si>
  <si>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</si>
  <si>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</si>
  <si>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</si>
  <si>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</si>
  <si>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</si>
  <si>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</si>
  <si>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</si>
  <si>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</si>
  <si>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</si>
  <si>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</si>
  <si>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</si>
  <si>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</si>
  <si>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</si>
  <si>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</si>
  <si>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</si>
  <si>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</si>
  <si>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</si>
  <si>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</si>
  <si>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</si>
  <si>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</si>
  <si>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</si>
  <si>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</si>
  <si>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</si>
  <si>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</si>
  <si>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</si>
  <si>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</si>
  <si>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</si>
  <si>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</si>
  <si>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</si>
  <si>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</si>
  <si>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</si>
  <si>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</si>
  <si>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</si>
  <si>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</si>
  <si>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</si>
  <si>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</si>
  <si>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</si>
  <si>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</si>
  <si>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</si>
  <si>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</si>
  <si>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</si>
  <si>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</si>
  <si>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</si>
  <si>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</si>
  <si>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</si>
  <si>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</si>
  <si>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</si>
  <si>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</si>
  <si>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</si>
  <si>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</si>
  <si>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</si>
  <si>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</si>
  <si>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</si>
  <si>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</si>
  <si>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</si>
  <si>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</si>
  <si>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</si>
  <si>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</si>
  <si>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</si>
  <si>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</si>
  <si>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</si>
  <si>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</si>
  <si>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</si>
  <si>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</si>
  <si>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</si>
  <si>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</si>
  <si>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</si>
  <si>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</si>
  <si>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</si>
  <si>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</si>
  <si>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</si>
  <si>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</si>
  <si>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</si>
  <si>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</si>
  <si>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</si>
  <si>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</si>
  <si>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</si>
  <si>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</si>
  <si>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</si>
  <si>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</si>
  <si>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</si>
  <si>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</si>
  <si>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</si>
  <si>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</si>
  <si>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</si>
  <si>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</si>
  <si>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</si>
  <si>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</si>
  <si>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</si>
  <si>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</si>
  <si>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</si>
  <si>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</si>
  <si>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</si>
  <si>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</si>
  <si>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</si>
  <si>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</si>
  <si>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</si>
  <si>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</si>
  <si>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</si>
  <si>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</si>
  <si>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</si>
  <si>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</si>
  <si>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</si>
  <si>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</si>
  <si>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</si>
  <si>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</si>
  <si>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</si>
  <si>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</si>
  <si>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</si>
  <si>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</si>
  <si>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</si>
  <si>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</si>
  <si>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</si>
  <si>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</si>
  <si>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</si>
  <si>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</si>
  <si>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</si>
  <si>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</si>
  <si>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</si>
  <si>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</si>
  <si>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</si>
  <si>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</si>
  <si>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</si>
  <si>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</si>
  <si>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</si>
  <si>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</si>
  <si>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</si>
  <si>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</si>
  <si>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</si>
  <si>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</si>
  <si>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</si>
  <si>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</si>
  <si>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</si>
  <si>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</si>
  <si>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</si>
  <si>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</si>
  <si>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</si>
  <si>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</si>
  <si>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</si>
  <si>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</si>
  <si>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</si>
  <si>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</si>
  <si>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</si>
  <si>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</si>
  <si>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</si>
  <si>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</si>
  <si>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</si>
  <si>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</si>
  <si>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</si>
  <si>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</si>
  <si>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</si>
  <si>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</si>
  <si>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</si>
  <si>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</si>
  <si>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</si>
  <si>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</si>
  <si>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</si>
  <si>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</si>
  <si>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</si>
  <si>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</si>
  <si>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</si>
  <si>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</si>
  <si>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</si>
  <si>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</si>
  <si>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</si>
  <si>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</si>
  <si>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</si>
  <si>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</si>
  <si>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</si>
  <si>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</si>
  <si>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</si>
  <si>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41-26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</si>
  <si>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</si>
  <si>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</si>
  <si>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</si>
  <si>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</si>
  <si>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</si>
  <si>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</si>
  <si>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</si>
  <si>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</si>
  <si>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</si>
  <si>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</si>
  <si>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</si>
  <si>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</si>
  <si>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</si>
  <si>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</si>
  <si>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</si>
  <si>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</si>
  <si>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</si>
  <si>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</si>
  <si>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</si>
  <si>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</si>
  <si>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</si>
  <si>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</si>
  <si>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</si>
  <si>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</si>
  <si>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</si>
  <si>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</si>
  <si>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</si>
  <si>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</si>
  <si>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</si>
  <si>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</si>
  <si>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</si>
  <si>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</si>
  <si>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</si>
  <si>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</si>
  <si>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</si>
  <si>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</si>
  <si>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</si>
  <si>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</si>
  <si>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</si>
  <si>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</si>
  <si>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</si>
  <si>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</si>
  <si>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</si>
  <si>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</si>
  <si>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</si>
  <si>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</si>
  <si>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</si>
  <si>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</si>
  <si>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</si>
  <si>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</si>
  <si>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</si>
  <si>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</si>
  <si>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</si>
  <si>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</si>
  <si>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</si>
  <si>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</si>
  <si>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</si>
  <si>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</si>
  <si>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</si>
  <si>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</si>
  <si>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</si>
  <si>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</si>
  <si>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</si>
  <si>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</si>
  <si>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</si>
  <si>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</si>
  <si>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</si>
  <si>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</si>
  <si>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</si>
  <si>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</si>
  <si>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</si>
  <si>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</si>
  <si>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</si>
  <si>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</si>
  <si>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</si>
  <si>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</si>
  <si>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</si>
  <si>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</si>
  <si>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</si>
  <si>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</si>
  <si>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</si>
  <si>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</si>
  <si>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</si>
  <si>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</si>
  <si>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</si>
  <si>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</si>
  <si>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</si>
  <si>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</si>
  <si>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</si>
  <si>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</si>
  <si>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</si>
  <si>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</si>
  <si>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</si>
  <si>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</si>
  <si>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</si>
  <si>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</si>
  <si>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</si>
  <si>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</si>
  <si>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</si>
  <si>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</si>
  <si>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</si>
  <si>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</si>
  <si>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</si>
  <si>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</si>
  <si>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</si>
  <si>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</si>
  <si>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</si>
  <si>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</si>
  <si>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</si>
  <si>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</si>
  <si>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</si>
  <si>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</si>
  <si>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</si>
  <si>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</si>
  <si>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</si>
  <si>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</si>
  <si>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</si>
  <si>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</si>
  <si>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</si>
  <si>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</si>
  <si>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</si>
  <si>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</si>
  <si>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</si>
  <si>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</si>
  <si>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</si>
  <si>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</si>
  <si>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</si>
  <si>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</si>
  <si>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</si>
  <si>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</si>
  <si>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</si>
  <si>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</si>
  <si>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</si>
  <si>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</si>
  <si>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</si>
  <si>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</si>
  <si>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</si>
  <si>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</si>
  <si>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</si>
  <si>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</si>
  <si>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</si>
  <si>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</si>
  <si>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</si>
  <si>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</si>
  <si>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</si>
  <si>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</si>
  <si>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</si>
  <si>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</si>
  <si>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</si>
  <si>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</si>
  <si>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</si>
  <si>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</si>
  <si>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</si>
  <si>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</si>
  <si>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</si>
  <si>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</si>
  <si>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</si>
  <si>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</si>
  <si>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</si>
  <si>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</si>
  <si>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</si>
  <si>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</si>
  <si>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</si>
  <si>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</si>
  <si>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</si>
  <si>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</si>
  <si>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</si>
  <si>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</si>
  <si>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</si>
  <si>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</si>
  <si>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</si>
  <si>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</si>
  <si>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</si>
  <si>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</si>
  <si>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</si>
  <si>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</si>
  <si>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</si>
  <si>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</si>
  <si>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</si>
  <si>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</si>
  <si>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</si>
  <si>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</si>
  <si>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</si>
  <si>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</si>
  <si>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</si>
  <si>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</si>
  <si>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</si>
  <si>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</si>
  <si>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</si>
  <si>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</si>
  <si>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</si>
  <si>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</si>
  <si>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</si>
  <si>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</si>
  <si>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</si>
  <si>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</si>
  <si>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</si>
  <si>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</si>
  <si>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</si>
  <si>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</si>
  <si>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</si>
  <si>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</si>
  <si>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</si>
  <si>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</si>
  <si>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</si>
  <si>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</si>
  <si>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</si>
  <si>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</si>
  <si>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</si>
  <si>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</si>
  <si>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</si>
  <si>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</si>
  <si>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</si>
  <si>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</si>
  <si>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</si>
  <si>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</si>
  <si>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</si>
  <si>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</si>
  <si>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</si>
  <si>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</si>
  <si>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</si>
  <si>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</si>
  <si>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</si>
  <si>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</si>
  <si>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</si>
  <si>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</si>
  <si>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</si>
  <si>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</si>
  <si>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</si>
  <si>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</si>
  <si>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</si>
  <si>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</si>
  <si>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</si>
  <si>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</si>
  <si>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</si>
  <si>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</si>
  <si>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</si>
  <si>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</si>
  <si>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</si>
  <si>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</si>
  <si>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</si>
  <si>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</si>
  <si>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</si>
  <si>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</si>
  <si>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</si>
  <si>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</si>
  <si>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</si>
  <si>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</si>
  <si>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</si>
  <si>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</si>
  <si>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</si>
  <si>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</si>
  <si>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</si>
  <si>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</si>
  <si>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</si>
  <si>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</si>
  <si>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</si>
  <si>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</si>
  <si>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</si>
  <si>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</si>
  <si>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</si>
  <si>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</si>
  <si>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</si>
  <si>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</si>
  <si>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</si>
  <si>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</si>
  <si>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</si>
  <si>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</si>
  <si>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</si>
  <si>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</si>
  <si>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</si>
  <si>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</si>
  <si>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</si>
  <si>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</si>
  <si>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</si>
  <si>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</si>
  <si>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</si>
  <si>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</si>
  <si>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</si>
  <si>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</si>
  <si>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</si>
  <si>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</si>
  <si>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</si>
  <si>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</si>
  <si>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</si>
  <si>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</si>
  <si>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</si>
  <si>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</si>
  <si>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</si>
  <si>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</si>
  <si>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</si>
  <si>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</si>
  <si>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</si>
  <si>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</si>
  <si>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</si>
  <si>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</si>
  <si>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</si>
  <si>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</si>
  <si>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</si>
  <si>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</si>
  <si>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</si>
  <si>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</si>
  <si>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</si>
  <si>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</si>
  <si>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</si>
  <si>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</si>
  <si>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</si>
  <si>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</si>
  <si>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</si>
  <si>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</si>
  <si>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</si>
  <si>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</si>
  <si>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</si>
  <si>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</si>
  <si>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</si>
  <si>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</si>
  <si>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</si>
  <si>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</si>
  <si>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</si>
  <si>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</si>
  <si>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</si>
  <si>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</si>
  <si>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</si>
  <si>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</si>
  <si>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</si>
  <si>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</si>
  <si>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</si>
  <si>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</si>
  <si>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</si>
  <si>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</si>
  <si>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</si>
  <si>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</si>
  <si>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</si>
  <si>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</si>
  <si>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</si>
  <si>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</si>
  <si>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</si>
  <si>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</si>
  <si>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</si>
  <si>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</si>
  <si>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</si>
  <si>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</si>
  <si>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</si>
  <si>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</si>
  <si>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</si>
  <si>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</si>
  <si>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</si>
  <si>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</si>
  <si>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</si>
  <si>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</si>
  <si>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</si>
  <si>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</si>
  <si>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</si>
  <si>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</si>
  <si>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</si>
  <si>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</si>
  <si>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</si>
  <si>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</si>
  <si>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</si>
  <si>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</si>
  <si>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</si>
  <si>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</si>
  <si>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</si>
  <si>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</si>
  <si>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</si>
  <si>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</si>
  <si>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</si>
  <si>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</si>
  <si>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</si>
  <si>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</si>
  <si>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</si>
  <si>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</si>
  <si>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</si>
  <si>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</si>
  <si>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</si>
  <si>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</si>
  <si>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</si>
  <si>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</si>
  <si>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</si>
  <si>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</si>
  <si>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</si>
  <si>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</si>
  <si>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</si>
  <si>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</si>
  <si>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</si>
  <si>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</si>
  <si>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</si>
  <si>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</si>
  <si>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</si>
  <si>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</si>
  <si>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</si>
  <si>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</si>
  <si>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</si>
  <si>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</si>
  <si>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</si>
  <si>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</si>
  <si>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</si>
  <si>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</si>
  <si>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</si>
  <si>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</si>
  <si>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</si>
  <si>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</si>
  <si>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</si>
  <si>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</si>
  <si>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</si>
  <si>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</si>
  <si>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</si>
  <si>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</si>
  <si>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</si>
  <si>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</si>
  <si>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</si>
  <si>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</si>
  <si>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</si>
  <si>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</si>
  <si>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</si>
  <si>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</si>
  <si>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</si>
  <si>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</si>
  <si>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</si>
  <si>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</si>
  <si>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</si>
  <si>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</si>
  <si>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</si>
  <si>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</si>
  <si>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</si>
  <si>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</si>
  <si>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</si>
  <si>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</si>
  <si>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</si>
  <si>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</si>
  <si>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</si>
  <si>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</si>
  <si>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</si>
  <si>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</si>
  <si>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</si>
  <si>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</si>
  <si>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</si>
  <si>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</si>
  <si>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</si>
  <si>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</si>
  <si>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</si>
  <si>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</si>
  <si>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</si>
  <si>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</si>
  <si>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</si>
  <si>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</si>
  <si>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</si>
  <si>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</si>
  <si>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</si>
  <si>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</si>
  <si>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</si>
  <si>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</si>
  <si>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</si>
  <si>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</si>
  <si>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</si>
  <si>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</si>
  <si>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</si>
  <si>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</si>
  <si>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</si>
  <si>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</si>
  <si>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</si>
  <si>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</si>
  <si>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</si>
  <si>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</si>
  <si>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</si>
  <si>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</si>
  <si>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04483 - รพ.สต.หนองบัว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</si>
  <si>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</si>
  <si>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</si>
  <si>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</si>
  <si>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</si>
  <si>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</si>
  <si>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</si>
  <si>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</si>
  <si>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</si>
  <si>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</si>
  <si>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</si>
  <si>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</si>
  <si>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</si>
  <si>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</si>
  <si>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</si>
  <si>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</si>
  <si>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</si>
  <si>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</si>
  <si>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</si>
  <si>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</si>
  <si>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</si>
  <si>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</si>
  <si>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</si>
  <si>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</si>
  <si>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</si>
  <si>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</si>
  <si>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</si>
  <si>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</si>
  <si>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</si>
  <si>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</si>
  <si>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</si>
  <si>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</si>
  <si>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</si>
  <si>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</si>
  <si>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</si>
  <si>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</si>
  <si>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</si>
  <si>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</si>
  <si>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</si>
  <si>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</si>
  <si>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</si>
  <si>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</si>
  <si>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</si>
  <si>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</si>
  <si>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</si>
  <si>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</si>
  <si>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</si>
  <si>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</si>
  <si>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</si>
  <si>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</si>
  <si>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</si>
  <si>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</si>
  <si>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</si>
  <si>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</si>
  <si>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</si>
  <si>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</si>
  <si>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</si>
  <si>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</si>
  <si>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</si>
  <si>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</si>
  <si>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</si>
  <si>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</si>
  <si>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</si>
  <si>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</si>
  <si>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</si>
  <si>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</si>
  <si>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</si>
  <si>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</si>
  <si>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</si>
  <si>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</si>
  <si>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</si>
  <si>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</si>
  <si>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</si>
  <si>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</si>
  <si>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</si>
  <si>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</si>
  <si>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</si>
  <si>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</si>
  <si>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</si>
  <si>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</si>
  <si>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</si>
  <si>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</si>
  <si>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</si>
  <si>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</si>
  <si>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</si>
  <si>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</si>
  <si>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</si>
  <si>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</si>
  <si>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</si>
  <si>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</si>
  <si>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</si>
  <si>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</si>
  <si>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</si>
  <si>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</si>
  <si>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</si>
  <si>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</si>
  <si>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</si>
  <si>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</si>
  <si>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</si>
  <si>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</si>
  <si>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</si>
  <si>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</si>
  <si>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</si>
  <si>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</si>
  <si>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</si>
  <si>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</si>
  <si>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</si>
  <si>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</si>
  <si>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</si>
  <si>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</si>
  <si>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</si>
  <si>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</si>
  <si>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</si>
  <si>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</si>
  <si>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</si>
  <si>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</si>
  <si>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</si>
  <si>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</si>
  <si>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</si>
  <si>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</si>
  <si>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</si>
  <si>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</si>
  <si>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</si>
  <si>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</si>
  <si>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</si>
  <si>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</si>
  <si>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</si>
  <si>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</si>
  <si>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</si>
  <si>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</si>
  <si>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</si>
  <si>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</si>
  <si>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</si>
  <si>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</si>
  <si>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</si>
  <si>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</si>
  <si>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</si>
  <si>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</si>
  <si>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</si>
  <si>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</si>
  <si>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</si>
  <si>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</si>
  <si>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</si>
  <si>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</si>
  <si>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</si>
  <si>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</si>
  <si>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</si>
  <si>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</si>
  <si>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</si>
  <si>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</si>
  <si>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</si>
  <si>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</si>
  <si>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</si>
  <si>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</si>
  <si>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</si>
  <si>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</si>
  <si>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</si>
  <si>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</si>
  <si>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</si>
  <si>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</si>
  <si>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</si>
  <si>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</si>
  <si>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</si>
  <si>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</si>
  <si>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</si>
  <si>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</si>
  <si>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</si>
  <si>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</si>
  <si>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</si>
  <si>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</si>
  <si>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</si>
  <si>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</si>
  <si>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</si>
  <si>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</si>
  <si>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</si>
  <si>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</si>
  <si>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</si>
  <si>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</si>
  <si>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</si>
  <si>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</si>
  <si>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</si>
  <si>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</si>
  <si>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</si>
  <si>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</si>
  <si>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</si>
  <si>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</si>
  <si>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</si>
  <si>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</si>
  <si>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</si>
  <si>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</si>
  <si>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</si>
  <si>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</si>
  <si>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</si>
  <si>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</si>
  <si>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</si>
  <si>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</si>
  <si>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</si>
  <si>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</si>
  <si>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</si>
  <si>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</si>
  <si>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</si>
  <si>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</si>
  <si>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</si>
  <si>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</si>
  <si>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</si>
  <si>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</si>
  <si>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</si>
  <si>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</si>
  <si>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</si>
  <si>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</si>
  <si>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</si>
  <si>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</si>
  <si>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</si>
  <si>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</si>
  <si>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</si>
  <si>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</si>
  <si>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</si>
  <si>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</si>
  <si>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</si>
  <si>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</si>
  <si>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</si>
  <si>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</si>
  <si>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</si>
  <si>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</si>
  <si>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</si>
  <si>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</si>
  <si>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</si>
  <si>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</si>
  <si>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</si>
  <si>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</si>
  <si>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</si>
  <si>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</si>
  <si>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</si>
  <si>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</si>
  <si>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</si>
  <si>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</si>
  <si>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</si>
  <si>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</si>
  <si>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</si>
  <si>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</si>
  <si>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</si>
  <si>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</si>
  <si>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</si>
  <si>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</si>
  <si>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</si>
  <si>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</si>
  <si>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</si>
  <si>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</si>
  <si>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</si>
  <si>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</si>
  <si>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</si>
  <si>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</si>
  <si>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</si>
  <si>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</si>
  <si>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</si>
  <si>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</si>
  <si>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</si>
  <si>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</si>
  <si>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</si>
  <si>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</si>
  <si>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</si>
  <si>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</si>
  <si>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</si>
  <si>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</si>
  <si>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</si>
  <si>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</si>
  <si>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</si>
  <si>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</si>
  <si>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</si>
  <si>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</si>
  <si>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</si>
  <si>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</si>
  <si>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</si>
  <si>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</si>
  <si>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</si>
  <si>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</si>
  <si>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</si>
  <si>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</si>
  <si>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</si>
  <si>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</si>
  <si>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</si>
  <si>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</si>
  <si>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</si>
  <si>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</si>
  <si>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</si>
  <si>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</si>
  <si>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</si>
  <si>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</si>
  <si>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</si>
  <si>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</si>
  <si>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</si>
  <si>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</si>
  <si>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</si>
  <si>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</si>
  <si>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</si>
  <si>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</si>
  <si>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</si>
  <si>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</si>
  <si>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</si>
  <si>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</si>
  <si>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</si>
  <si>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</si>
  <si>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</si>
  <si>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</si>
  <si>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</si>
  <si>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</si>
  <si>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</si>
  <si>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</si>
  <si>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</si>
  <si>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</si>
  <si>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</si>
  <si>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</si>
  <si>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</si>
  <si>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</si>
  <si>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</si>
  <si>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</si>
  <si>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</si>
  <si>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</si>
  <si>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</si>
  <si>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</si>
  <si>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</si>
  <si>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</si>
  <si>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</si>
  <si>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</si>
  <si>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</si>
  <si>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</si>
  <si>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</si>
  <si>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</si>
  <si>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</si>
  <si>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</si>
  <si>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</si>
  <si>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</si>
  <si>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</si>
  <si>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</si>
  <si>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</si>
  <si>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</si>
  <si>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</si>
  <si>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</si>
  <si>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</si>
  <si>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</si>
  <si>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</si>
  <si>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</si>
  <si>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</si>
  <si>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</si>
  <si>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</si>
  <si>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</si>
  <si>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</si>
  <si>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</si>
  <si>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</si>
  <si>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</si>
  <si>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</si>
  <si>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</si>
  <si>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</si>
  <si>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</si>
  <si>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</si>
  <si>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</si>
  <si>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</si>
  <si>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</si>
  <si>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</si>
  <si>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</si>
  <si>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</si>
  <si>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</si>
  <si>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</si>
  <si>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</si>
  <si>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</si>
  <si>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</si>
  <si>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</si>
  <si>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</si>
  <si>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</si>
  <si>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</si>
  <si>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</si>
  <si>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</si>
  <si>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</si>
  <si>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</si>
  <si>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</si>
  <si>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</si>
  <si>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</si>
  <si>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</si>
  <si>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</si>
  <si>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</si>
  <si>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</si>
  <si>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</si>
  <si>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</si>
  <si>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</si>
  <si>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</si>
  <si>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</si>
  <si>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</si>
  <si>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</si>
  <si>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</si>
  <si>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</si>
  <si>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</si>
  <si>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</si>
  <si>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</si>
  <si>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</si>
  <si>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</si>
  <si>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</si>
  <si>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</si>
  <si>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</si>
  <si>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</si>
  <si>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</si>
  <si>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</si>
  <si>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</si>
  <si>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</si>
  <si>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</si>
  <si>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</si>
  <si>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</si>
  <si>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</si>
  <si>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</si>
  <si>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</si>
  <si>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</si>
  <si>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</si>
  <si>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</si>
  <si>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</si>
  <si>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</si>
  <si>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</si>
  <si>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</si>
  <si>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</si>
  <si>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</si>
  <si>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</si>
  <si>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</si>
  <si>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</si>
  <si>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</si>
  <si>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</si>
  <si>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</si>
  <si>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</si>
  <si>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</si>
  <si>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</si>
  <si>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</si>
  <si>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</si>
  <si>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</si>
  <si>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</si>
  <si>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</si>
  <si>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</si>
  <si>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</si>
  <si>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</si>
  <si>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</si>
  <si>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</si>
  <si>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</si>
  <si>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</si>
  <si>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</si>
  <si>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</si>
  <si>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</si>
  <si>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</si>
  <si>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</si>
  <si>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</si>
  <si>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</si>
  <si>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</si>
  <si>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</si>
  <si>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</si>
  <si>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</si>
  <si>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</si>
  <si>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</si>
  <si>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</si>
  <si>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</si>
  <si>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</si>
  <si>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</si>
  <si>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</si>
  <si>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</si>
  <si>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</si>
  <si>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</si>
  <si>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</si>
  <si>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</si>
  <si>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</si>
  <si>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</si>
  <si>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</si>
  <si>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</si>
  <si>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</si>
  <si>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</si>
  <si>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</si>
  <si>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</si>
  <si>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</si>
  <si>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</si>
  <si>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</si>
  <si>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</si>
  <si>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</si>
  <si>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</si>
  <si>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</si>
  <si>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</si>
  <si>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</si>
  <si>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</si>
  <si>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</si>
  <si>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</si>
  <si>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</si>
  <si>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</si>
  <si>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</si>
  <si>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</si>
  <si>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</si>
  <si>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</si>
  <si>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</si>
  <si>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</si>
  <si>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</si>
  <si>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</si>
  <si>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</si>
  <si>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</si>
  <si>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</si>
  <si>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</si>
  <si>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</si>
  <si>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</si>
  <si>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</si>
  <si>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</si>
  <si>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</si>
  <si>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</si>
  <si>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</si>
  <si>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</si>
  <si>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</si>
  <si>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</si>
  <si>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</si>
  <si>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</si>
  <si>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</si>
  <si>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</si>
  <si>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</si>
  <si>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</si>
  <si>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</si>
  <si>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</si>
  <si>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</si>
  <si>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</si>
  <si>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</si>
  <si>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</si>
  <si>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</si>
  <si>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</si>
  <si>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</si>
  <si>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</si>
  <si>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</si>
  <si>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</si>
  <si>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</si>
  <si>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</si>
  <si>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</si>
  <si>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</si>
  <si>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</si>
  <si>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</si>
  <si>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</si>
  <si>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</si>
  <si>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</si>
  <si>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</si>
  <si>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</si>
  <si>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</si>
  <si>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</si>
  <si>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</si>
  <si>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</si>
  <si>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</si>
  <si>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</si>
  <si>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</si>
  <si>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</si>
  <si>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</si>
  <si>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</si>
  <si>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</si>
  <si>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</si>
  <si>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</si>
  <si>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</si>
  <si>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</si>
  <si>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</si>
  <si>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</si>
  <si>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</si>
  <si>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</si>
  <si>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</si>
  <si>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</si>
  <si>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</si>
  <si>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</si>
  <si>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</si>
  <si>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</si>
  <si>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</si>
  <si>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</si>
  <si>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</si>
  <si>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</si>
  <si>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</si>
  <si>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</si>
  <si>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</si>
  <si>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</si>
  <si>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</si>
  <si>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</si>
  <si>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</si>
  <si>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</si>
  <si>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</si>
  <si>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</si>
  <si>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</si>
  <si>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</si>
  <si>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</si>
  <si>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</si>
  <si>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</si>
  <si>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</si>
  <si>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</si>
  <si>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</si>
  <si>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</si>
  <si>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</si>
  <si>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</si>
  <si>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</si>
  <si>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</si>
  <si>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</si>
  <si>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</si>
  <si>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</si>
  <si>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</si>
  <si>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</si>
  <si>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</si>
  <si>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</si>
  <si>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</si>
  <si>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</si>
  <si>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</si>
  <si>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</si>
  <si>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</si>
  <si>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</si>
  <si>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</si>
  <si>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</si>
  <si>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</si>
  <si>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</si>
  <si>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</si>
  <si>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</si>
  <si>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</si>
  <si>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นายูง,รพช.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</si>
  <si>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</si>
  <si>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</si>
  <si>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</si>
  <si>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</si>
  <si>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</si>
  <si>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</si>
  <si>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</si>
  <si>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</si>
  <si>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สอ.คีรีวงกต</t>
  </si>
  <si>
    <t>รวมเขต 8</t>
  </si>
  <si>
    <t>ร้อยละที่ส่งงบ</t>
  </si>
  <si>
    <t>ร้อยละที่ไม่ส่งงบ</t>
  </si>
  <si>
    <t>งบทดลองไม่สัมพันธ์ จำนวน 1 แห่ง</t>
  </si>
  <si>
    <t>1101000000.000</t>
  </si>
  <si>
    <t>1102000000.000</t>
  </si>
  <si>
    <t>1105000000.000</t>
  </si>
  <si>
    <t>1106000000.000</t>
  </si>
  <si>
    <t>1204000000.000</t>
  </si>
  <si>
    <t>1205000000.000</t>
  </si>
  <si>
    <t>1206000000.000</t>
  </si>
  <si>
    <t>1209000000.000</t>
  </si>
  <si>
    <t>1211000000.000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</si>
  <si>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</si>
  <si>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</si>
  <si>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</si>
  <si>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</si>
  <si>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</si>
  <si>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</si>
  <si>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</si>
  <si>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</si>
  <si>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4301010000.000</t>
  </si>
  <si>
    <t>4302000000.000</t>
  </si>
  <si>
    <t>4303000000.000</t>
  </si>
  <si>
    <t>4306000000.000</t>
  </si>
  <si>
    <t>4307000000.000</t>
  </si>
  <si>
    <t>4308000000.000</t>
  </si>
  <si>
    <t>4313000000.000</t>
  </si>
  <si>
    <t>5101000000.000</t>
  </si>
  <si>
    <t>5101040000.000</t>
  </si>
  <si>
    <t>5102000000.000</t>
  </si>
  <si>
    <t>5103000000.000</t>
  </si>
  <si>
    <t>5104000000.000</t>
  </si>
  <si>
    <t>5105000000.000</t>
  </si>
  <si>
    <t>5108000000.000</t>
  </si>
  <si>
    <t>5203000000.000</t>
  </si>
  <si>
    <t>5210000000.000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</si>
  <si>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</si>
  <si>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</si>
  <si>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</si>
  <si>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</si>
  <si>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1.2.3 ที่ดิน</t>
  </si>
  <si>
    <t>1.2.4 อาคาร</t>
  </si>
  <si>
    <t>1.2.5 ครุภัณฑ์</t>
  </si>
  <si>
    <t>1.2.6 สินทรัพย์ไม่มีตัวตน</t>
  </si>
  <si>
    <t>1.2.7 งานระหว่างก่อสร้าง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</si>
  <si>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</si>
  <si>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</si>
  <si>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</si>
  <si>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</si>
  <si>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</si>
  <si>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</si>
  <si>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</si>
  <si>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</si>
  <si>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</si>
  <si>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</si>
  <si>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</si>
  <si>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4.2.4 รายรับจากการขายสินทรัพย์ของหน่วยงาน</t>
  </si>
  <si>
    <t>4.2.5 รายได้ระหว่างหน่วยงานของหน่วยงานภาครัฐที่ได้รับจากรัฐบาล</t>
  </si>
  <si>
    <t>4.2.6 รายได้ระหว่างหน่วยงานกรณีอื่น</t>
  </si>
  <si>
    <t>4.2.7 รายได้อื่น</t>
  </si>
  <si>
    <t>5.1.1 ค่าใช้จ่ายบุคลากร</t>
  </si>
  <si>
    <t>5.1.2 บัญชีค่าบำเหน็จบำนาญ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</si>
  <si>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</si>
  <si>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</si>
  <si>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</si>
  <si>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</si>
  <si>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5.1.8 หนี้สูญและหนี้สงสัยจะสูญ</t>
  </si>
  <si>
    <t>5.2.1 ค่าจำหน่ายจากการขายทรัพย์สิน</t>
  </si>
  <si>
    <t>5.2.4 ค่าใช้จ่ายระหว่างหน่วยงานกรณีอื่น</t>
  </si>
  <si>
    <t>00404 สำนักงานสาธารณสุขอำเภอไชยวาน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</si>
  <si>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</si>
  <si>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</si>
  <si>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</si>
  <si>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</si>
  <si>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</si>
  <si>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</si>
  <si>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</si>
  <si>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</si>
  <si>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</si>
  <si>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</si>
  <si>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</si>
  <si>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</si>
  <si>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</si>
  <si>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</si>
  <si>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</si>
  <si>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</si>
  <si>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</si>
  <si>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</si>
  <si>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</si>
  <si>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</si>
  <si>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</si>
  <si>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</si>
  <si>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</si>
  <si>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</si>
  <si>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</si>
  <si>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</si>
  <si>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</si>
  <si>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</si>
  <si>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</si>
  <si>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</si>
  <si>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</si>
  <si>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</si>
  <si>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</si>
  <si>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</si>
  <si>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</si>
  <si>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</si>
  <si>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</si>
  <si>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</si>
  <si>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</si>
  <si>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</si>
  <si>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</si>
  <si>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</si>
  <si>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</si>
  <si>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</si>
  <si>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</si>
  <si>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</si>
  <si>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</si>
  <si>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</si>
  <si>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</si>
  <si>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</si>
  <si>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</si>
  <si>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</si>
  <si>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</si>
  <si>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</si>
  <si>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</si>
  <si>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</si>
  <si>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</si>
  <si>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</si>
  <si>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</si>
  <si>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</si>
  <si>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</si>
  <si>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</si>
  <si>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</si>
  <si>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</si>
  <si>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</si>
  <si>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</si>
  <si>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</si>
  <si>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</si>
  <si>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</si>
  <si>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</si>
  <si>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</si>
  <si>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</si>
  <si>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</si>
  <si>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</si>
  <si>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</si>
  <si>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</si>
  <si>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</si>
  <si>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</si>
  <si>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</si>
  <si>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</si>
  <si>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</si>
  <si>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</si>
  <si>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</si>
  <si>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</si>
  <si>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</si>
  <si>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</si>
  <si>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</si>
  <si>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</si>
  <si>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</si>
  <si>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</si>
  <si>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</si>
  <si>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</si>
  <si>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</si>
  <si>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</si>
  <si>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</si>
  <si>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</si>
  <si>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</si>
  <si>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</si>
  <si>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</si>
  <si>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</si>
  <si>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</si>
  <si>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</si>
  <si>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</si>
  <si>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</si>
  <si>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</si>
  <si>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</si>
  <si>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</si>
  <si>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</si>
  <si>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</si>
  <si>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</si>
  <si>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</si>
  <si>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</si>
  <si>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</si>
  <si>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</si>
  <si>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</si>
  <si>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</si>
  <si>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</si>
  <si>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</si>
  <si>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</si>
  <si>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</si>
  <si>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</si>
  <si>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</si>
  <si>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</si>
  <si>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</si>
  <si>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</si>
  <si>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</si>
  <si>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</si>
  <si>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</si>
  <si>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</si>
  <si>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</si>
  <si>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</si>
  <si>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</si>
  <si>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</si>
  <si>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</si>
  <si>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</si>
  <si>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</si>
  <si>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</si>
  <si>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</si>
  <si>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</si>
  <si>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</si>
  <si>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</si>
  <si>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</si>
  <si>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</si>
  <si>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</si>
  <si>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</si>
  <si>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</si>
  <si>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</si>
  <si>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</si>
  <si>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</si>
  <si>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</si>
  <si>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</si>
  <si>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</si>
  <si>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</si>
  <si>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</si>
  <si>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</si>
  <si>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</si>
  <si>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</si>
  <si>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</si>
  <si>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</si>
  <si>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</si>
  <si>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</si>
  <si>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</si>
  <si>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</si>
  <si>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</si>
  <si>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</si>
  <si>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</si>
  <si>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</si>
  <si>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</si>
  <si>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</si>
  <si>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</si>
  <si>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</si>
  <si>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</si>
  <si>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</si>
  <si>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</si>
  <si>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</si>
  <si>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</si>
  <si>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</si>
  <si>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</si>
  <si>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</si>
  <si>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</si>
  <si>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</si>
  <si>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</si>
  <si>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</si>
  <si>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</si>
  <si>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</si>
  <si>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</si>
  <si>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</si>
  <si>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</si>
  <si>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</si>
  <si>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</si>
  <si>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</si>
  <si>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</si>
  <si>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</si>
  <si>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</si>
  <si>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</si>
  <si>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</si>
  <si>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</si>
  <si>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</si>
  <si>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</si>
  <si>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4203000000.000</t>
  </si>
  <si>
    <t>5107000000.000</t>
  </si>
  <si>
    <t>5209000000.000</t>
  </si>
  <si>
    <t>4.1.3 รายได้ดอกเบี้ยของแผ่นดิน</t>
  </si>
  <si>
    <t>5.1.7 ค่าใช้จ่ายเงินอุดหนุน</t>
  </si>
  <si>
    <t>5.2.3 บัญชีค่าใช้จ่ายระหว่างหน่วยงานจากรัฐบาล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</si>
  <si>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</si>
  <si>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</si>
  <si>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</si>
  <si>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</si>
  <si>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</si>
  <si>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</si>
  <si>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</si>
  <si>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</si>
  <si>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</si>
  <si>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</si>
  <si>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</si>
  <si>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</si>
  <si>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</si>
  <si>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</si>
  <si>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</si>
  <si>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</si>
  <si>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</si>
  <si>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</si>
  <si>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</si>
  <si>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</si>
  <si>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</si>
  <si>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</si>
  <si>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</si>
  <si>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</si>
  <si>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</si>
  <si>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</si>
  <si>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</si>
  <si>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</si>
  <si>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</si>
  <si>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</si>
  <si>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</si>
  <si>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</si>
  <si>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</si>
  <si>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</si>
  <si>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</si>
  <si>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</si>
  <si>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</si>
  <si>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</si>
  <si>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</si>
  <si>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</si>
  <si>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</si>
  <si>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</si>
  <si>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</si>
  <si>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</si>
  <si>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</si>
  <si>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</si>
  <si>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</si>
  <si>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</si>
  <si>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</si>
  <si>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</si>
  <si>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</si>
  <si>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</si>
  <si>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</si>
  <si>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</si>
  <si>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</si>
  <si>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</si>
  <si>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</si>
  <si>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</si>
  <si>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</si>
  <si>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</si>
  <si>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</si>
  <si>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</si>
  <si>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</si>
  <si>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</si>
  <si>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</si>
  <si>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</si>
  <si>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</si>
  <si>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</si>
  <si>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</si>
  <si>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</si>
  <si>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</si>
  <si>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</si>
  <si>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</si>
  <si>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</si>
  <si>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</si>
  <si>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</si>
  <si>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</si>
  <si>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</si>
  <si>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</si>
  <si>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</si>
  <si>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</si>
  <si>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</si>
  <si>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</si>
  <si>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</si>
  <si>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05682 สถานีอนามัยดงน้อย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</si>
  <si>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</si>
  <si>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</si>
  <si>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</si>
  <si>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</si>
  <si>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</si>
  <si>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</si>
  <si>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</si>
  <si>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</si>
  <si>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05691 รพสต_โคกสี</t>
  </si>
  <si>
    <t>05692 รพสต_นาขาม</t>
  </si>
  <si>
    <t>05694 สถานีอนามัยบ้านแก้ง</t>
  </si>
  <si>
    <t>05695 สถานีอนามัยคำพี้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</si>
  <si>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</si>
  <si>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</si>
  <si>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</si>
  <si>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</si>
  <si>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</si>
  <si>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</si>
  <si>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</si>
  <si>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</si>
  <si>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</si>
  <si>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</si>
  <si>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</si>
  <si>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</si>
  <si>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</si>
  <si>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</si>
  <si>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</si>
  <si>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</si>
  <si>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</si>
  <si>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</si>
  <si>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</si>
  <si>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</si>
  <si>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</si>
  <si>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</si>
  <si>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</si>
  <si>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</si>
  <si>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</si>
  <si>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</si>
  <si>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</si>
  <si>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</si>
  <si>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</si>
  <si>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</si>
  <si>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</si>
  <si>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</si>
  <si>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</si>
  <si>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</si>
  <si>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</si>
  <si>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</si>
  <si>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</si>
  <si>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</si>
  <si>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</si>
  <si>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</si>
  <si>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</si>
  <si>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</si>
  <si>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</si>
  <si>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</si>
  <si>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</si>
  <si>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</si>
  <si>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</si>
  <si>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สถานีอนามัยสร้างติ่ว</t>
  </si>
  <si>
    <t>13982 สถานีอนามัยหนองหญ้าปล้อง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</si>
  <si>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</si>
  <si>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</si>
  <si>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</si>
  <si>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</si>
  <si>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</si>
  <si>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00493 สำนักงานสาธารณสุขอำเภอเมืองสกลนคร</t>
  </si>
  <si>
    <t>00494 สำนักงานสาธารณสุขอำเภอกุสุมาลย์</t>
  </si>
  <si>
    <t>00495 สำนักงานสาธารณสุขอำเภอกุดบาก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</si>
  <si>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</si>
  <si>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</si>
  <si>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</si>
  <si>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</si>
  <si>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</si>
  <si>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00501 สำนักงานสาธารณสุขอำเภอคำตากล้า</t>
  </si>
  <si>
    <t>00502 สำนักงานสาธารณสุขอำเภอบ้านม่วง</t>
  </si>
  <si>
    <t>00503 สำนักงานสาธารณสุขอำเภออากาศอำนวย</t>
  </si>
  <si>
    <t>00504 สำนักงานสาธารณสุขอำเภอสว่างแดนดิน</t>
  </si>
  <si>
    <t>00505 สำนักงานสาธารณสุขอำเภอส่องดาว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</si>
  <si>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</si>
  <si>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</si>
  <si>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</si>
  <si>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00510 สำนักงานสาธารณสุขอำเภอภูพาน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</si>
  <si>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</si>
  <si>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</si>
  <si>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</si>
  <si>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</si>
  <si>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</si>
  <si>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</si>
  <si>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</si>
  <si>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</si>
  <si>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</si>
  <si>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</si>
  <si>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</si>
  <si>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</si>
  <si>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</si>
  <si>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</si>
  <si>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</si>
  <si>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</si>
  <si>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</si>
  <si>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</si>
  <si>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</si>
  <si>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</si>
  <si>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</si>
  <si>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</si>
  <si>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</si>
  <si>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</si>
  <si>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</si>
  <si>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</si>
  <si>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</si>
  <si>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</si>
  <si>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</si>
  <si>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</si>
  <si>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</si>
  <si>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</si>
  <si>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</si>
  <si>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</si>
  <si>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</si>
  <si>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</si>
  <si>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</si>
  <si>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</si>
  <si>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</si>
  <si>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</si>
  <si>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</si>
  <si>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</si>
  <si>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</si>
  <si>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</si>
  <si>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</si>
  <si>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</si>
  <si>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</si>
  <si>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</si>
  <si>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</si>
  <si>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</si>
  <si>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</si>
  <si>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</si>
  <si>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</si>
  <si>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</si>
  <si>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</si>
  <si>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</si>
  <si>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</si>
  <si>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</si>
  <si>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</si>
  <si>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</si>
  <si>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</si>
  <si>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</si>
  <si>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</si>
  <si>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</si>
  <si>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</si>
  <si>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</si>
  <si>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</si>
  <si>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</si>
  <si>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</si>
  <si>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</si>
  <si>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</si>
  <si>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</si>
  <si>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</si>
  <si>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</si>
  <si>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</si>
  <si>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</si>
  <si>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</si>
  <si>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</si>
  <si>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</si>
  <si>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</si>
  <si>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</si>
  <si>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</si>
  <si>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</si>
  <si>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</si>
  <si>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</si>
  <si>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</si>
  <si>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</si>
  <si>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</si>
  <si>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</si>
  <si>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</si>
  <si>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</si>
  <si>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</si>
  <si>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</si>
  <si>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</si>
  <si>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</si>
  <si>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</si>
  <si>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</si>
  <si>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</si>
  <si>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</si>
  <si>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</si>
  <si>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</si>
  <si>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</si>
  <si>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</si>
  <si>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</si>
  <si>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</si>
  <si>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</si>
  <si>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</si>
  <si>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</si>
  <si>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</si>
  <si>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</si>
  <si>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</si>
  <si>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</si>
  <si>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</si>
  <si>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</si>
  <si>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</si>
  <si>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</si>
  <si>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</si>
  <si>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</si>
  <si>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</si>
  <si>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</si>
  <si>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</si>
  <si>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</si>
  <si>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</si>
  <si>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</si>
  <si>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</si>
  <si>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</si>
  <si>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</si>
  <si>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</si>
  <si>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</si>
  <si>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</si>
  <si>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</si>
  <si>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</si>
  <si>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</si>
  <si>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</si>
  <si>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</si>
  <si>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</si>
  <si>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</si>
  <si>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</si>
  <si>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</si>
  <si>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</si>
  <si>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</si>
  <si>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</si>
  <si>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</si>
  <si>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</si>
  <si>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</si>
  <si>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</si>
  <si>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</si>
  <si>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</si>
  <si>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</si>
  <si>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</si>
  <si>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</si>
  <si>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</si>
  <si>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</si>
  <si>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สอ_หนองไผ่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</si>
  <si>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</si>
  <si>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</si>
  <si>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</si>
  <si>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</si>
  <si>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</si>
  <si>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</si>
  <si>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</si>
  <si>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</si>
  <si>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</si>
  <si>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14441 เทศบาลเมืองสกลนคร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</si>
  <si>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</si>
  <si>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</si>
  <si>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</si>
  <si>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สอ_ลาดกะเฌอ</t>
  </si>
  <si>
    <t>23748 ศสช_รพ_สน_2</t>
  </si>
  <si>
    <t>23816 ศสช_วัดแจ้ง</t>
  </si>
  <si>
    <t>41075 รพ_สต_ภูเพ็ก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</si>
  <si>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</si>
  <si>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</si>
  <si>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</si>
  <si>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</si>
  <si>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</si>
  <si>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</si>
  <si>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</si>
  <si>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</si>
  <si>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</si>
  <si>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</si>
  <si>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</si>
  <si>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</si>
  <si>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</si>
  <si>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</si>
  <si>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</si>
  <si>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</si>
  <si>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</si>
  <si>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</si>
  <si>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</si>
  <si>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</si>
  <si>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</si>
  <si>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</si>
  <si>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</si>
  <si>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</si>
  <si>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</si>
  <si>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</si>
  <si>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</si>
  <si>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</si>
  <si>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</si>
  <si>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</si>
  <si>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</si>
  <si>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</si>
  <si>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</si>
  <si>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</si>
  <si>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</si>
  <si>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</si>
  <si>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</si>
  <si>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</si>
  <si>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</si>
  <si>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</si>
  <si>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</si>
  <si>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</si>
  <si>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</si>
  <si>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</si>
  <si>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</si>
  <si>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</si>
  <si>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</si>
  <si>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</si>
  <si>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</si>
  <si>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</si>
  <si>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</si>
  <si>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</si>
  <si>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</si>
  <si>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</si>
  <si>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</si>
  <si>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</si>
  <si>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</si>
  <si>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</si>
  <si>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</si>
  <si>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</si>
  <si>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</si>
  <si>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</si>
  <si>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</si>
  <si>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</si>
  <si>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</si>
  <si>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</si>
  <si>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</si>
  <si>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</si>
  <si>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</si>
  <si>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</si>
  <si>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</si>
  <si>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</si>
  <si>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</si>
  <si>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</si>
  <si>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</si>
  <si>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</si>
  <si>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</si>
  <si>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</si>
  <si>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</si>
  <si>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</si>
  <si>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</si>
  <si>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14150 โพธิ์ตาก,สสอ_</t>
  </si>
  <si>
    <t>14184 สถานีอนามัยนายาง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</si>
  <si>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</si>
  <si>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</si>
  <si>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</si>
  <si>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</si>
  <si>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</si>
  <si>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</si>
  <si>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</si>
  <si>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</si>
  <si>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</si>
  <si>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</si>
  <si>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</si>
  <si>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</si>
  <si>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</si>
  <si>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</si>
  <si>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</si>
  <si>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</si>
  <si>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</si>
  <si>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</si>
  <si>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</si>
  <si>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</si>
  <si>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</si>
  <si>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</si>
  <si>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</si>
  <si>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</si>
  <si>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</si>
  <si>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</si>
  <si>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</si>
  <si>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</si>
  <si>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</si>
  <si>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</si>
  <si>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</si>
  <si>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</si>
  <si>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</si>
  <si>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</si>
  <si>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</si>
  <si>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</si>
  <si>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</si>
  <si>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</si>
  <si>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</si>
  <si>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</si>
  <si>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</si>
  <si>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</si>
  <si>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</si>
  <si>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</si>
  <si>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</si>
  <si>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</si>
  <si>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</si>
  <si>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</si>
  <si>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</si>
  <si>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</si>
  <si>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</si>
  <si>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</si>
  <si>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</si>
  <si>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</si>
  <si>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</si>
  <si>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</si>
  <si>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</si>
  <si>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</si>
  <si>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</si>
  <si>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</si>
  <si>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</si>
  <si>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</si>
  <si>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</si>
  <si>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</si>
  <si>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</si>
  <si>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</si>
  <si>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</si>
  <si>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</si>
  <si>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</si>
  <si>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</si>
  <si>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</si>
  <si>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</si>
  <si>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</si>
  <si>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</si>
  <si>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</si>
  <si>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</si>
  <si>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</si>
  <si>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</si>
  <si>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</si>
  <si>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</si>
  <si>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</si>
  <si>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</si>
  <si>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</si>
  <si>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</si>
  <si>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</si>
  <si>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</si>
  <si>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</si>
  <si>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</si>
  <si>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</si>
  <si>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</si>
  <si>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</si>
  <si>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</si>
  <si>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</si>
  <si>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</si>
  <si>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</si>
  <si>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</si>
  <si>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</si>
  <si>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</si>
  <si>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</si>
  <si>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</si>
  <si>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</si>
  <si>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</si>
  <si>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</si>
  <si>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</si>
  <si>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</si>
  <si>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</si>
  <si>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</si>
  <si>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</si>
  <si>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</si>
  <si>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</si>
  <si>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</si>
  <si>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</si>
  <si>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</si>
  <si>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</si>
  <si>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</si>
  <si>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</si>
  <si>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</si>
  <si>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</si>
  <si>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</si>
  <si>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</si>
  <si>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</si>
  <si>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สอ_โป่งป่าติ้ว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</si>
  <si>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</si>
  <si>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</si>
  <si>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</si>
  <si>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</si>
  <si>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</si>
  <si>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2103000000.000</t>
  </si>
  <si>
    <t>2116000000.000</t>
  </si>
  <si>
    <t>2.1.3 รายได้รับล่วงหน้า</t>
  </si>
  <si>
    <t>2.1.7 หนี้สินหมุนเวียนอื่น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</si>
  <si>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</si>
  <si>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</si>
  <si>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</si>
  <si>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</si>
  <si>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</si>
  <si>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</si>
  <si>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</si>
  <si>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</si>
  <si>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</si>
  <si>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</si>
  <si>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</si>
  <si>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</si>
  <si>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</si>
  <si>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</si>
  <si>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</si>
  <si>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</si>
  <si>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</si>
  <si>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</si>
  <si>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</si>
  <si>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</si>
  <si>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</si>
  <si>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</si>
  <si>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</si>
  <si>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</si>
  <si>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</si>
  <si>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</si>
  <si>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</si>
  <si>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</si>
  <si>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</si>
  <si>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</si>
  <si>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</si>
  <si>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</si>
  <si>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</si>
  <si>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</si>
  <si>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</si>
  <si>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</si>
  <si>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</si>
  <si>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</si>
  <si>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</si>
  <si>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</si>
  <si>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</si>
  <si>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</si>
  <si>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</si>
  <si>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</si>
  <si>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</si>
  <si>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</si>
  <si>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</si>
  <si>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</si>
  <si>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</si>
  <si>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</si>
  <si>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</si>
  <si>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</si>
  <si>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</si>
  <si>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</si>
  <si>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</si>
  <si>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</si>
  <si>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</si>
  <si>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</si>
  <si>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</si>
  <si>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</si>
  <si>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</si>
  <si>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</si>
  <si>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</si>
  <si>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</si>
  <si>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</si>
  <si>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</si>
  <si>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</si>
  <si>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</si>
  <si>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</si>
  <si>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</si>
  <si>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</si>
  <si>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</si>
  <si>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</si>
  <si>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</si>
  <si>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</si>
  <si>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</si>
  <si>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</si>
  <si>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</si>
  <si>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</si>
  <si>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</si>
  <si>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</si>
  <si>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</si>
  <si>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</si>
  <si>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2104000000.000</t>
  </si>
  <si>
    <t>2.1.4 รายได้แผ่นดินรอนำส่งคลัง</t>
  </si>
  <si>
    <t>00431 บึงกาฬ,สสอ_</t>
  </si>
  <si>
    <t>00437 เซกา,สสอ_</t>
  </si>
  <si>
    <t>00438 ปากคาด,สสอ_</t>
  </si>
  <si>
    <t>00440 ศรีวิไล,สสอ_</t>
  </si>
  <si>
    <t>00441 บุ่งคล้า,สสอ_</t>
  </si>
  <si>
    <t>ประจำเดือน เมษายน 2562  ปีงบประมาณ 2562 (ข้อมูล ณ วันที่ 31 พฤษภาคม 2562  เวลา 09:40 น.)</t>
  </si>
  <si>
    <t>ประจำเดือน เมษายน 2562  ปีงบประมาณ 2562  (ข้อมูล ณ วันที่ 31  พฤษภาคม 2562  เวลา 09:40 น.)</t>
  </si>
  <si>
    <t xml:space="preserve">                                                      ประจำเดือน เมษายน 2562  ปีงบประมาณ 2562 (ข้อมูล ณ วันที่ 31 พฤษภาคม  2562  เวลา 09:40 น.)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</si>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</sst>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  <numFmt numFmtId="190" formatCode="0.00_ ;[Red]\-0.00\ 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</font>
    <font>
      <sz val="11"/>
      <color rgb="FFFF0000"/>
      <name val="Tahoma"/>
      <family val="2"/>
      <charset val="22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0"/>
      <color rgb="FF333333"/>
      <name val="TH SarabunPSK"/>
      <family val="2"/>
    </font>
    <font>
      <b/>
      <sz val="10"/>
      <color rgb="FF333333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9" fillId="0" borderId="0"/>
    <xf numFmtId="0" fontId="2" fillId="0" borderId="0"/>
  </cellStyleXfs>
  <cellXfs count="328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43" fontId="5" fillId="0" borderId="3" xfId="1" applyFont="1" applyBorder="1"/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5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" fillId="2" borderId="0" xfId="1" applyFont="1" applyFill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43" fontId="1" fillId="10" borderId="0" xfId="1" applyFont="1" applyFill="1"/>
    <xf numFmtId="187" fontId="1" fillId="7" borderId="0" xfId="1" applyNumberFormat="1" applyFont="1" applyFill="1" applyAlignment="1">
      <alignment horizontal="center"/>
    </xf>
    <xf numFmtId="187" fontId="0" fillId="0" borderId="0" xfId="1" applyNumberFormat="1" applyFont="1"/>
    <xf numFmtId="0" fontId="12" fillId="0" borderId="3" xfId="0" applyFont="1" applyBorder="1"/>
    <xf numFmtId="0" fontId="0" fillId="2" borderId="0" xfId="0" applyFill="1"/>
    <xf numFmtId="2" fontId="13" fillId="0" borderId="0" xfId="1" applyNumberFormat="1" applyFont="1"/>
    <xf numFmtId="190" fontId="0" fillId="13" borderId="0" xfId="1" applyNumberFormat="1" applyFont="1" applyFill="1"/>
    <xf numFmtId="190" fontId="0" fillId="13" borderId="0" xfId="0" applyNumberFormat="1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43" fontId="1" fillId="5" borderId="0" xfId="1" applyFont="1" applyFill="1" applyAlignment="1">
      <alignment horizontal="center"/>
    </xf>
    <xf numFmtId="43" fontId="1" fillId="0" borderId="0" xfId="1" applyFont="1"/>
    <xf numFmtId="43" fontId="1" fillId="13" borderId="0" xfId="1" applyFont="1" applyFill="1"/>
    <xf numFmtId="43" fontId="1" fillId="7" borderId="0" xfId="1" applyFont="1" applyFill="1"/>
    <xf numFmtId="0" fontId="12" fillId="4" borderId="3" xfId="0" applyFont="1" applyFill="1" applyBorder="1"/>
    <xf numFmtId="3" fontId="14" fillId="2" borderId="17" xfId="0" applyNumberFormat="1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2" fontId="11" fillId="7" borderId="0" xfId="0" applyNumberFormat="1" applyFont="1" applyFill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0" fillId="13" borderId="0" xfId="1" applyFont="1" applyFill="1"/>
    <xf numFmtId="43" fontId="10" fillId="13" borderId="0" xfId="1" applyFont="1" applyFill="1"/>
    <xf numFmtId="43" fontId="0" fillId="15" borderId="0" xfId="1" applyFont="1" applyFill="1"/>
    <xf numFmtId="43" fontId="0" fillId="20" borderId="0" xfId="0" applyNumberFormat="1" applyFill="1"/>
    <xf numFmtId="2" fontId="0" fillId="20" borderId="0" xfId="0" applyNumberFormat="1" applyFill="1"/>
    <xf numFmtId="43" fontId="0" fillId="20" borderId="0" xfId="1" applyFont="1" applyFill="1"/>
    <xf numFmtId="187" fontId="0" fillId="10" borderId="0" xfId="1" applyNumberFormat="1" applyFont="1" applyFill="1"/>
    <xf numFmtId="43" fontId="0" fillId="5" borderId="0" xfId="0" applyNumberFormat="1" applyFill="1"/>
    <xf numFmtId="187" fontId="13" fillId="7" borderId="0" xfId="1" applyNumberFormat="1" applyFont="1" applyFill="1"/>
    <xf numFmtId="0" fontId="0" fillId="0" borderId="0" xfId="0" applyFill="1"/>
    <xf numFmtId="43" fontId="0" fillId="12" borderId="0" xfId="1" applyFont="1" applyFill="1"/>
    <xf numFmtId="2" fontId="15" fillId="2" borderId="17" xfId="0" applyNumberFormat="1" applyFont="1" applyFill="1" applyBorder="1" applyAlignment="1">
      <alignment horizontal="right" vertical="center"/>
    </xf>
    <xf numFmtId="2" fontId="15" fillId="2" borderId="17" xfId="0" applyNumberFormat="1" applyFont="1" applyFill="1" applyBorder="1" applyAlignment="1">
      <alignment horizontal="left" vertical="center"/>
    </xf>
    <xf numFmtId="2" fontId="13" fillId="7" borderId="0" xfId="1" applyNumberFormat="1" applyFont="1" applyFill="1"/>
    <xf numFmtId="0" fontId="17" fillId="0" borderId="0" xfId="0" applyFont="1"/>
    <xf numFmtId="0" fontId="18" fillId="21" borderId="18" xfId="0" applyFont="1" applyFill="1" applyBorder="1" applyAlignment="1">
      <alignment horizontal="left" vertical="top"/>
    </xf>
    <xf numFmtId="0" fontId="18" fillId="22" borderId="18" xfId="0" applyFont="1" applyFill="1" applyBorder="1" applyAlignment="1">
      <alignment horizontal="left" vertical="top"/>
    </xf>
    <xf numFmtId="0" fontId="17" fillId="0" borderId="0" xfId="0" applyFont="1" applyAlignment="1">
      <alignment horizontal="center"/>
    </xf>
    <xf numFmtId="0" fontId="16" fillId="0" borderId="3" xfId="0" applyFont="1" applyBorder="1"/>
    <xf numFmtId="0" fontId="17" fillId="7" borderId="0" xfId="0" applyFont="1" applyFill="1"/>
    <xf numFmtId="0" fontId="17" fillId="0" borderId="3" xfId="0" applyFont="1" applyBorder="1"/>
    <xf numFmtId="43" fontId="17" fillId="0" borderId="0" xfId="0" applyNumberFormat="1" applyFont="1"/>
    <xf numFmtId="43" fontId="17" fillId="0" borderId="3" xfId="0" applyNumberFormat="1" applyFont="1" applyBorder="1"/>
    <xf numFmtId="2" fontId="17" fillId="0" borderId="3" xfId="0" applyNumberFormat="1" applyFont="1" applyBorder="1"/>
    <xf numFmtId="0" fontId="16" fillId="0" borderId="0" xfId="0" applyFont="1"/>
    <xf numFmtId="0" fontId="19" fillId="2" borderId="0" xfId="0" applyFont="1" applyFill="1" applyBorder="1" applyAlignment="1">
      <alignment horizontal="left" vertical="top"/>
    </xf>
    <xf numFmtId="2" fontId="13" fillId="0" borderId="0" xfId="1" applyNumberFormat="1" applyFont="1" applyFill="1"/>
    <xf numFmtId="0" fontId="5" fillId="0" borderId="3" xfId="0" applyFont="1" applyBorder="1" applyAlignment="1">
      <alignment horizontal="center"/>
    </xf>
    <xf numFmtId="43" fontId="0" fillId="0" borderId="0" xfId="1" applyFont="1"/>
    <xf numFmtId="43" fontId="0" fillId="23" borderId="0" xfId="1" applyFont="1" applyFill="1"/>
    <xf numFmtId="43" fontId="0" fillId="24" borderId="0" xfId="1" applyFont="1" applyFill="1"/>
    <xf numFmtId="43" fontId="0" fillId="19" borderId="0" xfId="1" applyFont="1" applyFill="1"/>
    <xf numFmtId="43" fontId="0" fillId="18" borderId="0" xfId="1" applyFont="1" applyFill="1"/>
    <xf numFmtId="43" fontId="20" fillId="7" borderId="3" xfId="1" applyFont="1" applyFill="1" applyBorder="1" applyAlignment="1">
      <alignment horizontal="center"/>
    </xf>
    <xf numFmtId="43" fontId="1" fillId="25" borderId="0" xfId="1" applyFont="1" applyFill="1"/>
    <xf numFmtId="187" fontId="1" fillId="25" borderId="0" xfId="1" applyNumberFormat="1" applyFont="1" applyFill="1"/>
    <xf numFmtId="0" fontId="12" fillId="25" borderId="3" xfId="0" applyFont="1" applyFill="1" applyBorder="1"/>
    <xf numFmtId="43" fontId="22" fillId="0" borderId="0" xfId="1" applyFont="1" applyAlignment="1"/>
    <xf numFmtId="0" fontId="21" fillId="0" borderId="0" xfId="0" applyFont="1" applyAlignment="1"/>
    <xf numFmtId="187" fontId="22" fillId="0" borderId="0" xfId="1" applyNumberFormat="1" applyFont="1"/>
    <xf numFmtId="43" fontId="22" fillId="0" borderId="0" xfId="1" applyFont="1"/>
    <xf numFmtId="0" fontId="22" fillId="0" borderId="0" xfId="0" applyFont="1"/>
    <xf numFmtId="0" fontId="21" fillId="0" borderId="1" xfId="0" applyFont="1" applyBorder="1" applyAlignment="1">
      <alignment vertical="center"/>
    </xf>
    <xf numFmtId="0" fontId="21" fillId="0" borderId="1" xfId="0" applyFont="1" applyBorder="1" applyAlignment="1"/>
    <xf numFmtId="0" fontId="22" fillId="0" borderId="0" xfId="0" applyFont="1" applyAlignment="1">
      <alignment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22" fillId="0" borderId="3" xfId="0" applyFont="1" applyBorder="1"/>
    <xf numFmtId="188" fontId="22" fillId="0" borderId="3" xfId="1" applyNumberFormat="1" applyFont="1" applyBorder="1"/>
    <xf numFmtId="43" fontId="22" fillId="0" borderId="3" xfId="1" applyFont="1" applyBorder="1"/>
    <xf numFmtId="187" fontId="22" fillId="0" borderId="3" xfId="1" applyNumberFormat="1" applyFont="1" applyBorder="1"/>
    <xf numFmtId="43" fontId="22" fillId="2" borderId="3" xfId="1" applyFont="1" applyFill="1" applyBorder="1"/>
    <xf numFmtId="0" fontId="21" fillId="3" borderId="3" xfId="0" applyFont="1" applyFill="1" applyBorder="1" applyAlignment="1">
      <alignment horizontal="center"/>
    </xf>
    <xf numFmtId="0" fontId="21" fillId="3" borderId="3" xfId="0" applyFont="1" applyFill="1" applyBorder="1"/>
    <xf numFmtId="188" fontId="21" fillId="16" borderId="3" xfId="1" applyNumberFormat="1" applyFont="1" applyFill="1" applyBorder="1"/>
    <xf numFmtId="43" fontId="21" fillId="3" borderId="3" xfId="1" applyFont="1" applyFill="1" applyBorder="1"/>
    <xf numFmtId="187" fontId="21" fillId="0" borderId="0" xfId="1" applyNumberFormat="1" applyFont="1"/>
    <xf numFmtId="43" fontId="21" fillId="0" borderId="0" xfId="1" applyFont="1"/>
    <xf numFmtId="0" fontId="21" fillId="0" borderId="0" xfId="0" applyFont="1"/>
    <xf numFmtId="188" fontId="21" fillId="3" borderId="3" xfId="1" applyNumberFormat="1" applyFont="1" applyFill="1" applyBorder="1"/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/>
    <xf numFmtId="188" fontId="22" fillId="2" borderId="3" xfId="1" applyNumberFormat="1" applyFont="1" applyFill="1" applyBorder="1"/>
    <xf numFmtId="187" fontId="22" fillId="2" borderId="3" xfId="1" applyNumberFormat="1" applyFont="1" applyFill="1" applyBorder="1"/>
    <xf numFmtId="187" fontId="22" fillId="2" borderId="0" xfId="1" applyNumberFormat="1" applyFont="1" applyFill="1"/>
    <xf numFmtId="43" fontId="22" fillId="2" borderId="0" xfId="1" applyFont="1" applyFill="1"/>
    <xf numFmtId="0" fontId="22" fillId="2" borderId="0" xfId="0" applyFont="1" applyFill="1"/>
    <xf numFmtId="0" fontId="21" fillId="8" borderId="7" xfId="0" applyFont="1" applyFill="1" applyBorder="1" applyAlignment="1">
      <alignment horizontal="center"/>
    </xf>
    <xf numFmtId="0" fontId="21" fillId="8" borderId="7" xfId="0" applyFont="1" applyFill="1" applyBorder="1"/>
    <xf numFmtId="188" fontId="21" fillId="8" borderId="7" xfId="1" applyNumberFormat="1" applyFont="1" applyFill="1" applyBorder="1"/>
    <xf numFmtId="43" fontId="21" fillId="8" borderId="7" xfId="1" applyFont="1" applyFill="1" applyBorder="1"/>
    <xf numFmtId="187" fontId="21" fillId="8" borderId="7" xfId="1" applyNumberFormat="1" applyFont="1" applyFill="1" applyBorder="1"/>
    <xf numFmtId="0" fontId="21" fillId="14" borderId="11" xfId="0" applyFont="1" applyFill="1" applyBorder="1" applyAlignment="1">
      <alignment horizontal="center"/>
    </xf>
    <xf numFmtId="0" fontId="21" fillId="14" borderId="11" xfId="0" applyFont="1" applyFill="1" applyBorder="1"/>
    <xf numFmtId="188" fontId="21" fillId="14" borderId="11" xfId="1" applyNumberFormat="1" applyFont="1" applyFill="1" applyBorder="1"/>
    <xf numFmtId="43" fontId="21" fillId="14" borderId="11" xfId="1" applyFont="1" applyFill="1" applyBorder="1"/>
    <xf numFmtId="187" fontId="21" fillId="14" borderId="11" xfId="1" applyNumberFormat="1" applyFont="1" applyFill="1" applyBorder="1"/>
    <xf numFmtId="0" fontId="22" fillId="0" borderId="4" xfId="0" applyFont="1" applyBorder="1" applyAlignment="1">
      <alignment horizontal="center"/>
    </xf>
    <xf numFmtId="0" fontId="22" fillId="0" borderId="4" xfId="0" applyFont="1" applyBorder="1"/>
    <xf numFmtId="188" fontId="22" fillId="0" borderId="4" xfId="1" applyNumberFormat="1" applyFont="1" applyBorder="1"/>
    <xf numFmtId="43" fontId="22" fillId="0" borderId="4" xfId="1" applyFont="1" applyBorder="1"/>
    <xf numFmtId="187" fontId="22" fillId="0" borderId="4" xfId="1" applyNumberFormat="1" applyFont="1" applyBorder="1"/>
    <xf numFmtId="43" fontId="22" fillId="2" borderId="4" xfId="1" applyFont="1" applyFill="1" applyBorder="1"/>
    <xf numFmtId="0" fontId="21" fillId="0" borderId="4" xfId="0" applyFont="1" applyBorder="1" applyAlignment="1">
      <alignment horizontal="center"/>
    </xf>
    <xf numFmtId="0" fontId="21" fillId="0" borderId="4" xfId="0" applyFont="1" applyBorder="1"/>
    <xf numFmtId="188" fontId="21" fillId="0" borderId="4" xfId="1" applyNumberFormat="1" applyFont="1" applyBorder="1"/>
    <xf numFmtId="43" fontId="21" fillId="0" borderId="4" xfId="1" applyFont="1" applyBorder="1"/>
    <xf numFmtId="187" fontId="21" fillId="0" borderId="4" xfId="1" applyNumberFormat="1" applyFont="1" applyBorder="1"/>
    <xf numFmtId="43" fontId="21" fillId="2" borderId="3" xfId="1" applyFont="1" applyFill="1" applyBorder="1"/>
    <xf numFmtId="0" fontId="21" fillId="0" borderId="3" xfId="0" applyFont="1" applyBorder="1"/>
    <xf numFmtId="187" fontId="21" fillId="3" borderId="3" xfId="1" applyNumberFormat="1" applyFont="1" applyFill="1" applyBorder="1"/>
    <xf numFmtId="1" fontId="22" fillId="0" borderId="3" xfId="0" applyNumberFormat="1" applyFont="1" applyFill="1" applyBorder="1" applyAlignment="1">
      <alignment horizontal="center"/>
    </xf>
    <xf numFmtId="2" fontId="22" fillId="0" borderId="3" xfId="0" applyNumberFormat="1" applyFont="1" applyFill="1" applyBorder="1"/>
    <xf numFmtId="188" fontId="22" fillId="0" borderId="3" xfId="1" applyNumberFormat="1" applyFont="1" applyFill="1" applyBorder="1"/>
    <xf numFmtId="0" fontId="22" fillId="0" borderId="3" xfId="0" applyNumberFormat="1" applyFont="1" applyFill="1" applyBorder="1" applyAlignment="1">
      <alignment horizontal="center"/>
    </xf>
    <xf numFmtId="2" fontId="22" fillId="0" borderId="3" xfId="1" applyNumberFormat="1" applyFont="1" applyFill="1" applyBorder="1"/>
    <xf numFmtId="2" fontId="22" fillId="0" borderId="0" xfId="1" applyNumberFormat="1" applyFont="1" applyFill="1"/>
    <xf numFmtId="2" fontId="22" fillId="0" borderId="0" xfId="0" applyNumberFormat="1" applyFont="1" applyFill="1"/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/>
    <xf numFmtId="43" fontId="22" fillId="0" borderId="3" xfId="1" applyFont="1" applyFill="1" applyBorder="1"/>
    <xf numFmtId="187" fontId="22" fillId="0" borderId="3" xfId="1" applyNumberFormat="1" applyFont="1" applyFill="1" applyBorder="1"/>
    <xf numFmtId="187" fontId="22" fillId="0" borderId="0" xfId="1" applyNumberFormat="1" applyFont="1" applyFill="1"/>
    <xf numFmtId="43" fontId="22" fillId="0" borderId="0" xfId="1" applyFont="1" applyFill="1"/>
    <xf numFmtId="0" fontId="22" fillId="0" borderId="0" xfId="0" applyFont="1" applyFill="1"/>
    <xf numFmtId="187" fontId="21" fillId="2" borderId="0" xfId="1" applyNumberFormat="1" applyFont="1" applyFill="1"/>
    <xf numFmtId="2" fontId="22" fillId="2" borderId="3" xfId="0" applyNumberFormat="1" applyFont="1" applyFill="1" applyBorder="1"/>
    <xf numFmtId="0" fontId="22" fillId="7" borderId="0" xfId="0" applyFont="1" applyFill="1"/>
    <xf numFmtId="2" fontId="22" fillId="2" borderId="3" xfId="1" applyNumberFormat="1" applyFont="1" applyFill="1" applyBorder="1"/>
    <xf numFmtId="0" fontId="23" fillId="2" borderId="3" xfId="0" applyFont="1" applyFill="1" applyBorder="1" applyAlignment="1">
      <alignment horizontal="center"/>
    </xf>
    <xf numFmtId="0" fontId="23" fillId="2" borderId="3" xfId="0" applyFont="1" applyFill="1" applyBorder="1"/>
    <xf numFmtId="188" fontId="23" fillId="2" borderId="3" xfId="1" applyNumberFormat="1" applyFont="1" applyFill="1" applyBorder="1"/>
    <xf numFmtId="43" fontId="23" fillId="2" borderId="3" xfId="1" applyFont="1" applyFill="1" applyBorder="1"/>
    <xf numFmtId="187" fontId="23" fillId="2" borderId="3" xfId="1" applyNumberFormat="1" applyFont="1" applyFill="1" applyBorder="1"/>
    <xf numFmtId="187" fontId="23" fillId="2" borderId="0" xfId="1" applyNumberFormat="1" applyFont="1" applyFill="1"/>
    <xf numFmtId="43" fontId="23" fillId="2" borderId="0" xfId="1" applyFont="1" applyFill="1"/>
    <xf numFmtId="0" fontId="23" fillId="2" borderId="0" xfId="0" applyFont="1" applyFill="1"/>
    <xf numFmtId="188" fontId="22" fillId="0" borderId="0" xfId="1" applyNumberFormat="1" applyFont="1"/>
    <xf numFmtId="0" fontId="21" fillId="0" borderId="3" xfId="0" applyFont="1" applyBorder="1" applyAlignment="1">
      <alignment horizontal="center"/>
    </xf>
    <xf numFmtId="0" fontId="23" fillId="0" borderId="3" xfId="0" applyNumberFormat="1" applyFont="1" applyFill="1" applyBorder="1" applyAlignment="1">
      <alignment horizontal="center"/>
    </xf>
    <xf numFmtId="2" fontId="23" fillId="0" borderId="3" xfId="0" applyNumberFormat="1" applyFont="1" applyFill="1" applyBorder="1"/>
    <xf numFmtId="188" fontId="23" fillId="0" borderId="3" xfId="1" applyNumberFormat="1" applyFont="1" applyFill="1" applyBorder="1"/>
    <xf numFmtId="2" fontId="23" fillId="0" borderId="0" xfId="1" applyNumberFormat="1" applyFont="1" applyFill="1"/>
    <xf numFmtId="2" fontId="23" fillId="0" borderId="0" xfId="0" applyNumberFormat="1" applyFont="1" applyFill="1"/>
    <xf numFmtId="0" fontId="22" fillId="14" borderId="11" xfId="0" applyFont="1" applyFill="1" applyBorder="1"/>
    <xf numFmtId="0" fontId="21" fillId="8" borderId="2" xfId="0" applyFont="1" applyFill="1" applyBorder="1" applyAlignment="1">
      <alignment horizontal="center"/>
    </xf>
    <xf numFmtId="0" fontId="21" fillId="8" borderId="2" xfId="0" applyFont="1" applyFill="1" applyBorder="1"/>
    <xf numFmtId="188" fontId="21" fillId="8" borderId="2" xfId="1" applyNumberFormat="1" applyFont="1" applyFill="1" applyBorder="1"/>
    <xf numFmtId="43" fontId="21" fillId="8" borderId="2" xfId="1" applyFont="1" applyFill="1" applyBorder="1"/>
    <xf numFmtId="187" fontId="21" fillId="8" borderId="2" xfId="1" applyNumberFormat="1" applyFont="1" applyFill="1" applyBorder="1"/>
    <xf numFmtId="0" fontId="21" fillId="14" borderId="7" xfId="0" applyFont="1" applyFill="1" applyBorder="1" applyAlignment="1">
      <alignment horizontal="center"/>
    </xf>
    <xf numFmtId="0" fontId="21" fillId="14" borderId="7" xfId="0" applyFont="1" applyFill="1" applyBorder="1"/>
    <xf numFmtId="188" fontId="21" fillId="14" borderId="7" xfId="1" applyNumberFormat="1" applyFont="1" applyFill="1" applyBorder="1"/>
    <xf numFmtId="43" fontId="21" fillId="14" borderId="7" xfId="1" applyFont="1" applyFill="1" applyBorder="1"/>
    <xf numFmtId="187" fontId="21" fillId="14" borderId="7" xfId="1" applyNumberFormat="1" applyFont="1" applyFill="1" applyBorder="1"/>
    <xf numFmtId="0" fontId="22" fillId="14" borderId="7" xfId="0" applyFont="1" applyFill="1" applyBorder="1"/>
    <xf numFmtId="188" fontId="21" fillId="0" borderId="3" xfId="1" applyNumberFormat="1" applyFont="1" applyBorder="1"/>
    <xf numFmtId="43" fontId="21" fillId="0" borderId="3" xfId="1" applyFont="1" applyBorder="1"/>
    <xf numFmtId="187" fontId="21" fillId="0" borderId="3" xfId="1" applyNumberFormat="1" applyFont="1" applyBorder="1"/>
    <xf numFmtId="0" fontId="23" fillId="0" borderId="3" xfId="0" applyFont="1" applyBorder="1" applyAlignment="1">
      <alignment horizontal="center"/>
    </xf>
    <xf numFmtId="0" fontId="23" fillId="0" borderId="3" xfId="0" applyFont="1" applyBorder="1"/>
    <xf numFmtId="188" fontId="23" fillId="0" borderId="3" xfId="1" applyNumberFormat="1" applyFont="1" applyBorder="1"/>
    <xf numFmtId="187" fontId="23" fillId="0" borderId="0" xfId="1" applyNumberFormat="1" applyFont="1"/>
    <xf numFmtId="43" fontId="23" fillId="0" borderId="0" xfId="1" applyFont="1"/>
    <xf numFmtId="0" fontId="23" fillId="0" borderId="0" xfId="0" applyFont="1"/>
    <xf numFmtId="0" fontId="21" fillId="3" borderId="0" xfId="0" applyFont="1" applyFill="1"/>
    <xf numFmtId="0" fontId="22" fillId="14" borderId="3" xfId="0" applyFont="1" applyFill="1" applyBorder="1" applyAlignment="1">
      <alignment horizontal="center"/>
    </xf>
    <xf numFmtId="0" fontId="22" fillId="14" borderId="3" xfId="0" applyFont="1" applyFill="1" applyBorder="1"/>
    <xf numFmtId="188" fontId="22" fillId="14" borderId="3" xfId="1" applyNumberFormat="1" applyFont="1" applyFill="1" applyBorder="1"/>
    <xf numFmtId="43" fontId="21" fillId="14" borderId="3" xfId="1" applyFont="1" applyFill="1" applyBorder="1"/>
    <xf numFmtId="187" fontId="21" fillId="14" borderId="3" xfId="1" applyNumberFormat="1" applyFont="1" applyFill="1" applyBorder="1"/>
    <xf numFmtId="0" fontId="21" fillId="14" borderId="3" xfId="0" applyFont="1" applyFill="1" applyBorder="1"/>
    <xf numFmtId="188" fontId="21" fillId="14" borderId="3" xfId="1" applyNumberFormat="1" applyFont="1" applyFill="1" applyBorder="1"/>
    <xf numFmtId="0" fontId="21" fillId="14" borderId="3" xfId="0" applyFont="1" applyFill="1" applyBorder="1" applyAlignment="1">
      <alignment horizontal="center"/>
    </xf>
    <xf numFmtId="38" fontId="21" fillId="14" borderId="3" xfId="1" applyNumberFormat="1" applyFont="1" applyFill="1" applyBorder="1"/>
    <xf numFmtId="0" fontId="22" fillId="0" borderId="0" xfId="0" applyFont="1" applyAlignment="1">
      <alignment horizontal="center"/>
    </xf>
    <xf numFmtId="43" fontId="22" fillId="0" borderId="0" xfId="1" applyNumberFormat="1" applyFont="1"/>
    <xf numFmtId="0" fontId="21" fillId="2" borderId="3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2" fontId="21" fillId="6" borderId="3" xfId="0" applyNumberFormat="1" applyFont="1" applyFill="1" applyBorder="1" applyAlignment="1">
      <alignment horizontal="right"/>
    </xf>
    <xf numFmtId="0" fontId="21" fillId="0" borderId="3" xfId="0" applyFont="1" applyBorder="1" applyAlignment="1">
      <alignment wrapText="1"/>
    </xf>
    <xf numFmtId="2" fontId="21" fillId="6" borderId="3" xfId="1" applyNumberFormat="1" applyFont="1" applyFill="1" applyBorder="1" applyAlignment="1">
      <alignment horizontal="right"/>
    </xf>
    <xf numFmtId="0" fontId="21" fillId="2" borderId="7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43" fontId="21" fillId="4" borderId="7" xfId="1" applyFont="1" applyFill="1" applyBorder="1" applyAlignment="1">
      <alignment horizontal="center"/>
    </xf>
    <xf numFmtId="0" fontId="21" fillId="6" borderId="7" xfId="0" applyFont="1" applyFill="1" applyBorder="1" applyAlignment="1">
      <alignment horizontal="center"/>
    </xf>
    <xf numFmtId="2" fontId="21" fillId="6" borderId="7" xfId="1" applyNumberFormat="1" applyFont="1" applyFill="1" applyBorder="1" applyAlignment="1">
      <alignment horizontal="right"/>
    </xf>
    <xf numFmtId="0" fontId="21" fillId="0" borderId="7" xfId="0" applyFont="1" applyBorder="1"/>
    <xf numFmtId="0" fontId="21" fillId="0" borderId="2" xfId="0" applyFont="1" applyBorder="1" applyAlignment="1">
      <alignment vertical="center"/>
    </xf>
    <xf numFmtId="43" fontId="0" fillId="0" borderId="0" xfId="1" applyFont="1" applyFill="1"/>
    <xf numFmtId="43" fontId="10" fillId="0" borderId="0" xfId="1" applyFont="1" applyFill="1"/>
    <xf numFmtId="2" fontId="13" fillId="2" borderId="0" xfId="1" applyNumberFormat="1" applyFont="1" applyFill="1"/>
    <xf numFmtId="3" fontId="14" fillId="7" borderId="17" xfId="0" applyNumberFormat="1" applyFont="1" applyFill="1" applyBorder="1" applyAlignment="1">
      <alignment horizontal="right" vertical="center"/>
    </xf>
    <xf numFmtId="0" fontId="14" fillId="7" borderId="17" xfId="0" applyFont="1" applyFill="1" applyBorder="1" applyAlignment="1">
      <alignment horizontal="left" vertical="center"/>
    </xf>
    <xf numFmtId="43" fontId="0" fillId="0" borderId="0" xfId="0" applyNumberFormat="1"/>
    <xf numFmtId="43" fontId="0" fillId="23" borderId="0" xfId="0" applyNumberFormat="1" applyFill="1"/>
    <xf numFmtId="43" fontId="0" fillId="24" borderId="0" xfId="0" applyNumberFormat="1" applyFill="1"/>
    <xf numFmtId="43" fontId="0" fillId="19" borderId="0" xfId="0" applyNumberFormat="1" applyFill="1"/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9" fillId="2" borderId="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4" borderId="3" xfId="0" applyFont="1" applyFill="1" applyBorder="1" applyAlignment="1">
      <alignment horizontal="center"/>
    </xf>
    <xf numFmtId="0" fontId="22" fillId="19" borderId="0" xfId="0" applyFont="1" applyFill="1" applyAlignment="1">
      <alignment horizontal="center" vertical="center" wrapText="1"/>
    </xf>
    <xf numFmtId="0" fontId="21" fillId="14" borderId="8" xfId="0" applyFont="1" applyFill="1" applyBorder="1" applyAlignment="1">
      <alignment horizontal="center"/>
    </xf>
    <xf numFmtId="0" fontId="21" fillId="14" borderId="10" xfId="0" applyFont="1" applyFill="1" applyBorder="1" applyAlignment="1">
      <alignment horizontal="center"/>
    </xf>
    <xf numFmtId="0" fontId="21" fillId="14" borderId="9" xfId="0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14" borderId="5" xfId="0" applyFont="1" applyFill="1" applyBorder="1" applyAlignment="1">
      <alignment horizontal="left"/>
    </xf>
    <xf numFmtId="0" fontId="21" fillId="14" borderId="15" xfId="0" applyFont="1" applyFill="1" applyBorder="1" applyAlignment="1">
      <alignment horizontal="left"/>
    </xf>
    <xf numFmtId="0" fontId="21" fillId="14" borderId="6" xfId="0" applyFont="1" applyFill="1" applyBorder="1" applyAlignment="1">
      <alignment horizontal="left"/>
    </xf>
    <xf numFmtId="0" fontId="21" fillId="14" borderId="12" xfId="0" applyFont="1" applyFill="1" applyBorder="1" applyAlignment="1">
      <alignment horizontal="left"/>
    </xf>
    <xf numFmtId="0" fontId="21" fillId="14" borderId="13" xfId="0" applyFont="1" applyFill="1" applyBorder="1" applyAlignment="1">
      <alignment horizontal="left"/>
    </xf>
    <xf numFmtId="0" fontId="21" fillId="14" borderId="14" xfId="0" applyFont="1" applyFill="1" applyBorder="1" applyAlignment="1">
      <alignment horizontal="left"/>
    </xf>
    <xf numFmtId="0" fontId="21" fillId="8" borderId="2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43" fontId="21" fillId="9" borderId="2" xfId="1" applyFont="1" applyFill="1" applyBorder="1" applyAlignment="1">
      <alignment horizontal="center" vertical="center" wrapText="1"/>
    </xf>
    <xf numFmtId="43" fontId="21" fillId="9" borderId="4" xfId="1" applyFont="1" applyFill="1" applyBorder="1" applyAlignment="1">
      <alignment horizontal="center" vertical="center" wrapText="1"/>
    </xf>
    <xf numFmtId="43" fontId="21" fillId="13" borderId="0" xfId="1" applyFont="1" applyFill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187" fontId="22" fillId="7" borderId="16" xfId="1" applyNumberFormat="1" applyFont="1" applyFill="1" applyBorder="1" applyAlignment="1">
      <alignment horizontal="center" vertical="center"/>
    </xf>
    <xf numFmtId="43" fontId="21" fillId="4" borderId="3" xfId="1" applyFont="1" applyFill="1" applyBorder="1" applyAlignment="1">
      <alignment horizontal="center" vertical="center" wrapText="1"/>
    </xf>
    <xf numFmtId="187" fontId="21" fillId="6" borderId="2" xfId="1" applyNumberFormat="1" applyFont="1" applyFill="1" applyBorder="1" applyAlignment="1">
      <alignment horizontal="center" vertical="center" wrapText="1"/>
    </xf>
    <xf numFmtId="187" fontId="21" fillId="6" borderId="4" xfId="1" applyNumberFormat="1" applyFont="1" applyFill="1" applyBorder="1" applyAlignment="1">
      <alignment horizontal="center" vertical="center" wrapText="1"/>
    </xf>
    <xf numFmtId="188" fontId="21" fillId="8" borderId="2" xfId="1" applyNumberFormat="1" applyFont="1" applyFill="1" applyBorder="1" applyAlignment="1">
      <alignment horizontal="center" vertical="center" wrapText="1"/>
    </xf>
    <xf numFmtId="188" fontId="21" fillId="8" borderId="4" xfId="1" applyNumberFormat="1" applyFont="1" applyFill="1" applyBorder="1" applyAlignment="1">
      <alignment horizontal="center" vertical="center" wrapText="1"/>
    </xf>
    <xf numFmtId="0" fontId="21" fillId="14" borderId="8" xfId="0" applyFont="1" applyFill="1" applyBorder="1" applyAlignment="1">
      <alignment horizontal="left"/>
    </xf>
    <xf numFmtId="0" fontId="21" fillId="14" borderId="10" xfId="0" applyFont="1" applyFill="1" applyBorder="1" applyAlignment="1">
      <alignment horizontal="left"/>
    </xf>
    <xf numFmtId="0" fontId="21" fillId="14" borderId="9" xfId="0" applyFont="1" applyFill="1" applyBorder="1" applyAlignment="1">
      <alignment horizontal="left"/>
    </xf>
  </cellXfs>
  <cellStyles count="8">
    <cellStyle name="Comma 2" xfId="4"/>
    <cellStyle name="Normal 2" xfId="2"/>
    <cellStyle name="Normal 3" xfId="3"/>
    <cellStyle name="Normal_Sheet1" xfId="5"/>
    <cellStyle name="เครื่องหมายจุลภาค" xfId="1" builtinId="3"/>
    <cellStyle name="ปกติ" xfId="0" builtinId="0"/>
    <cellStyle name="ปกติ 2" xfId="6"/>
    <cellStyle name="ปกติ 3" xfId="7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ประจำเดือน</a:t>
            </a:r>
            <a:r>
              <a:rPr lang="en-US" baseline="0"/>
              <a:t>  </a:t>
            </a:r>
            <a:r>
              <a:rPr lang="th-TH" baseline="0"/>
              <a:t>เมษายน </a:t>
            </a:r>
            <a:r>
              <a:rPr lang="th-TH"/>
              <a:t> 25</a:t>
            </a:r>
            <a:r>
              <a:rPr lang="en-US"/>
              <a:t>62</a:t>
            </a:r>
            <a:endParaRPr lang="th-TH"/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'!$C$14:$C$21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'!$D$14:$D$21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35168"/>
        <c:axId val="46435728"/>
      </c:barChart>
      <c:catAx>
        <c:axId val="4643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46435728"/>
        <c:crosses val="autoZero"/>
        <c:auto val="1"/>
        <c:lblAlgn val="ctr"/>
        <c:lblOffset val="100"/>
        <c:noMultiLvlLbl val="0"/>
      </c:catAx>
      <c:valAx>
        <c:axId val="4643572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464351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20750</xdr:rowOff>
    </xdr:from>
    <xdr:to>
      <xdr:col>8</xdr:col>
      <xdr:colOff>6802</xdr:colOff>
      <xdr:row>32</xdr:row>
      <xdr:rowOff>6802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opLeftCell="W69" zoomScale="60" zoomScaleNormal="60" workbookViewId="0">
      <selection sqref="A1:AD78"/>
    </sheetView>
  </sheetViews>
  <sheetFormatPr defaultColWidth="27.375" defaultRowHeight="14.25" x14ac:dyDescent="0.2"/>
  <cols>
    <col min="1" max="1" width="27.375" style="273"/>
    <col min="2" max="5" width="27.375" style="127"/>
    <col min="6" max="8" width="27.375" style="273"/>
    <col min="9" max="13" width="27.375" style="128"/>
    <col min="14" max="17" width="27.375" style="273"/>
    <col min="18" max="23" width="27.375" style="100"/>
    <col min="24" max="30" width="27.375" style="129"/>
    <col min="31" max="16384" width="27.375" style="273"/>
  </cols>
  <sheetData>
    <row r="1" spans="1:30" x14ac:dyDescent="0.2">
      <c r="A1" s="273" t="s">
        <v>591</v>
      </c>
      <c r="B1" s="127" t="s">
        <v>1440</v>
      </c>
      <c r="C1" s="127" t="s">
        <v>1441</v>
      </c>
      <c r="D1" s="127" t="s">
        <v>1442</v>
      </c>
      <c r="E1" s="127" t="s">
        <v>1443</v>
      </c>
      <c r="F1" s="273" t="s">
        <v>1445</v>
      </c>
      <c r="G1" s="273" t="s">
        <v>1446</v>
      </c>
      <c r="H1" s="273" t="s">
        <v>1447</v>
      </c>
      <c r="I1" s="128" t="s">
        <v>1449</v>
      </c>
      <c r="J1" s="128" t="s">
        <v>1450</v>
      </c>
      <c r="K1" s="128" t="s">
        <v>2348</v>
      </c>
      <c r="L1" s="128" t="s">
        <v>1451</v>
      </c>
      <c r="M1" s="128" t="s">
        <v>1452</v>
      </c>
      <c r="N1" s="273" t="s">
        <v>1453</v>
      </c>
      <c r="O1" s="273" t="s">
        <v>1454</v>
      </c>
      <c r="P1" s="273" t="s">
        <v>1455</v>
      </c>
      <c r="Q1" s="273" t="s">
        <v>1456</v>
      </c>
      <c r="R1" s="100" t="s">
        <v>1706</v>
      </c>
      <c r="S1" s="100" t="s">
        <v>1457</v>
      </c>
      <c r="T1" s="100" t="s">
        <v>1458</v>
      </c>
      <c r="U1" s="100" t="s">
        <v>1459</v>
      </c>
      <c r="V1" s="100" t="s">
        <v>1461</v>
      </c>
      <c r="W1" s="100" t="s">
        <v>1463</v>
      </c>
      <c r="X1" s="129" t="s">
        <v>1464</v>
      </c>
      <c r="Y1" s="129" t="s">
        <v>1466</v>
      </c>
      <c r="Z1" s="129" t="s">
        <v>1467</v>
      </c>
      <c r="AA1" s="129" t="s">
        <v>1468</v>
      </c>
      <c r="AB1" s="129" t="s">
        <v>1469</v>
      </c>
      <c r="AC1" s="129" t="s">
        <v>1707</v>
      </c>
      <c r="AD1" s="129" t="s">
        <v>1472</v>
      </c>
    </row>
    <row r="2" spans="1:30" x14ac:dyDescent="0.2">
      <c r="A2" s="273" t="s">
        <v>592</v>
      </c>
      <c r="B2" s="127" t="s">
        <v>1473</v>
      </c>
      <c r="C2" s="127" t="s">
        <v>1474</v>
      </c>
      <c r="D2" s="127" t="s">
        <v>1475</v>
      </c>
      <c r="E2" s="127" t="s">
        <v>1476</v>
      </c>
      <c r="F2" s="273" t="s">
        <v>1478</v>
      </c>
      <c r="G2" s="273" t="s">
        <v>1479</v>
      </c>
      <c r="H2" s="273" t="s">
        <v>1480</v>
      </c>
      <c r="I2" s="128" t="s">
        <v>1482</v>
      </c>
      <c r="J2" s="128" t="s">
        <v>1483</v>
      </c>
      <c r="K2" s="128" t="s">
        <v>2349</v>
      </c>
      <c r="L2" s="128" t="s">
        <v>1484</v>
      </c>
      <c r="M2" s="128" t="s">
        <v>1485</v>
      </c>
      <c r="N2" s="273" t="s">
        <v>1486</v>
      </c>
      <c r="O2" s="273" t="s">
        <v>1487</v>
      </c>
      <c r="P2" s="273" t="s">
        <v>1488</v>
      </c>
      <c r="Q2" s="273" t="s">
        <v>1489</v>
      </c>
      <c r="R2" s="100" t="s">
        <v>1709</v>
      </c>
      <c r="S2" s="100" t="s">
        <v>1490</v>
      </c>
      <c r="T2" s="100" t="s">
        <v>1491</v>
      </c>
      <c r="U2" s="100" t="s">
        <v>1492</v>
      </c>
      <c r="V2" s="100" t="s">
        <v>1494</v>
      </c>
      <c r="W2" s="100" t="s">
        <v>1496</v>
      </c>
      <c r="X2" s="129" t="s">
        <v>1497</v>
      </c>
      <c r="Y2" s="129" t="s">
        <v>1499</v>
      </c>
      <c r="Z2" s="129" t="s">
        <v>1500</v>
      </c>
      <c r="AA2" s="129" t="s">
        <v>1501</v>
      </c>
      <c r="AB2" s="129" t="s">
        <v>1502</v>
      </c>
      <c r="AC2" s="129" t="s">
        <v>1710</v>
      </c>
      <c r="AD2" s="129" t="s">
        <v>1505</v>
      </c>
    </row>
    <row r="3" spans="1:30" x14ac:dyDescent="0.2">
      <c r="A3" s="273" t="s">
        <v>593</v>
      </c>
      <c r="B3" s="127">
        <v>38886179.219999999</v>
      </c>
      <c r="C3" s="127">
        <v>4148917.91</v>
      </c>
      <c r="D3" s="127">
        <v>3768427.58</v>
      </c>
      <c r="E3" s="127">
        <v>76900</v>
      </c>
      <c r="F3" s="273">
        <v>68266521.319999993</v>
      </c>
      <c r="G3" s="273">
        <v>29008305.489999998</v>
      </c>
      <c r="H3" s="273">
        <v>74001</v>
      </c>
      <c r="I3" s="128">
        <v>1135873</v>
      </c>
      <c r="J3" s="128">
        <v>2923326.29</v>
      </c>
      <c r="K3" s="128">
        <v>503.81</v>
      </c>
      <c r="L3" s="128">
        <v>8951769.6199999992</v>
      </c>
      <c r="M3" s="128">
        <v>11493822.380000001</v>
      </c>
      <c r="N3" s="273">
        <v>-2767760.61</v>
      </c>
      <c r="O3" s="273">
        <v>-8533812.9800000004</v>
      </c>
      <c r="P3" s="273">
        <v>19165032.98</v>
      </c>
      <c r="Q3" s="273">
        <v>141913087.90000001</v>
      </c>
      <c r="R3" s="100">
        <v>159.38999999999999</v>
      </c>
      <c r="S3" s="100">
        <v>68502226.200000003</v>
      </c>
      <c r="T3" s="100">
        <v>685155</v>
      </c>
      <c r="U3" s="100">
        <v>57778.94</v>
      </c>
      <c r="V3" s="100">
        <v>38085363.82</v>
      </c>
      <c r="W3" s="100">
        <v>4745551.9000000004</v>
      </c>
      <c r="X3" s="129">
        <v>59590124.780000001</v>
      </c>
      <c r="Y3" s="129">
        <v>347807.45</v>
      </c>
      <c r="Z3" s="129">
        <v>222453.71</v>
      </c>
      <c r="AA3" s="129">
        <v>41467662.310000002</v>
      </c>
      <c r="AB3" s="129">
        <v>10777197.43</v>
      </c>
      <c r="AC3" s="129">
        <v>8337</v>
      </c>
      <c r="AD3" s="129">
        <v>408100</v>
      </c>
    </row>
    <row r="5" spans="1:30" x14ac:dyDescent="0.2">
      <c r="A5" s="273" t="s">
        <v>2350</v>
      </c>
      <c r="B5" s="127">
        <v>671334.16</v>
      </c>
      <c r="F5" s="273">
        <v>3100339.15</v>
      </c>
      <c r="G5" s="273">
        <v>-78694.02</v>
      </c>
      <c r="M5" s="128">
        <v>608205.44999999995</v>
      </c>
      <c r="P5" s="273">
        <v>3192975.26</v>
      </c>
      <c r="Q5" s="273">
        <v>13498.58</v>
      </c>
      <c r="V5" s="100">
        <v>1244180</v>
      </c>
      <c r="X5" s="129">
        <v>1244180</v>
      </c>
      <c r="AA5" s="129">
        <v>-28000</v>
      </c>
      <c r="AB5" s="129">
        <v>149700</v>
      </c>
    </row>
    <row r="6" spans="1:30" x14ac:dyDescent="0.2">
      <c r="A6" s="273" t="s">
        <v>2351</v>
      </c>
      <c r="B6" s="127">
        <v>706930.48</v>
      </c>
      <c r="C6" s="127">
        <v>160300</v>
      </c>
      <c r="D6" s="127">
        <v>58970</v>
      </c>
      <c r="F6" s="273">
        <v>2212281.0299999998</v>
      </c>
      <c r="G6" s="273">
        <v>6</v>
      </c>
      <c r="J6" s="128">
        <v>16558</v>
      </c>
      <c r="K6" s="128">
        <v>503.81</v>
      </c>
      <c r="M6" s="128">
        <v>4309067.5</v>
      </c>
      <c r="N6" s="273">
        <v>-3067500.61</v>
      </c>
      <c r="O6" s="273">
        <v>-2504711.19</v>
      </c>
      <c r="Q6" s="273">
        <v>5133149</v>
      </c>
      <c r="V6" s="100">
        <v>1143439.5</v>
      </c>
      <c r="W6" s="100">
        <v>7030</v>
      </c>
      <c r="X6" s="129">
        <v>1214471.5</v>
      </c>
      <c r="AA6" s="129">
        <v>442410</v>
      </c>
      <c r="AB6" s="129">
        <v>146300</v>
      </c>
    </row>
    <row r="7" spans="1:30" x14ac:dyDescent="0.2">
      <c r="A7" s="273" t="s">
        <v>2352</v>
      </c>
      <c r="B7" s="127">
        <v>23924.74</v>
      </c>
      <c r="D7" s="127">
        <v>6440</v>
      </c>
      <c r="F7" s="273">
        <v>2937059.58</v>
      </c>
      <c r="G7" s="273">
        <v>37020.39</v>
      </c>
      <c r="M7" s="128">
        <v>0</v>
      </c>
      <c r="P7" s="273">
        <v>2375904.9300000002</v>
      </c>
      <c r="Q7" s="273">
        <v>840540.25</v>
      </c>
      <c r="V7" s="100">
        <v>609280</v>
      </c>
      <c r="W7" s="100">
        <v>112497.31</v>
      </c>
      <c r="X7" s="129">
        <v>730620</v>
      </c>
      <c r="Z7" s="129">
        <v>39912.31</v>
      </c>
      <c r="AA7" s="129">
        <v>47205</v>
      </c>
      <c r="AB7" s="129">
        <v>116040.47</v>
      </c>
    </row>
    <row r="8" spans="1:30" x14ac:dyDescent="0.2">
      <c r="A8" s="273" t="s">
        <v>2353</v>
      </c>
      <c r="B8" s="127">
        <v>295860</v>
      </c>
      <c r="F8" s="273">
        <v>681403.97</v>
      </c>
      <c r="G8" s="273">
        <v>3</v>
      </c>
      <c r="M8" s="128">
        <v>-25000</v>
      </c>
      <c r="P8" s="273">
        <v>2971993.03</v>
      </c>
      <c r="Q8" s="273">
        <v>-2129382.7599999998</v>
      </c>
      <c r="V8" s="100">
        <v>420320</v>
      </c>
      <c r="W8" s="100">
        <v>646518</v>
      </c>
      <c r="X8" s="129">
        <v>613803</v>
      </c>
      <c r="AA8" s="129">
        <v>248495</v>
      </c>
      <c r="AB8" s="129">
        <v>40443.300000000003</v>
      </c>
    </row>
    <row r="9" spans="1:30" x14ac:dyDescent="0.2">
      <c r="A9" s="273" t="s">
        <v>2354</v>
      </c>
      <c r="B9" s="127">
        <v>83450.559999999998</v>
      </c>
      <c r="F9" s="273">
        <v>184288.16</v>
      </c>
      <c r="G9" s="273">
        <v>8</v>
      </c>
      <c r="M9" s="128">
        <v>0</v>
      </c>
      <c r="P9" s="273">
        <v>192296.16</v>
      </c>
      <c r="V9" s="100">
        <v>1600836</v>
      </c>
      <c r="W9" s="100">
        <v>231460.56</v>
      </c>
      <c r="X9" s="129">
        <v>1600836</v>
      </c>
      <c r="Z9" s="129">
        <v>15299</v>
      </c>
      <c r="AA9" s="129">
        <v>136211</v>
      </c>
      <c r="AD9" s="129">
        <v>4500</v>
      </c>
    </row>
    <row r="10" spans="1:30" x14ac:dyDescent="0.2">
      <c r="A10" s="273" t="s">
        <v>181</v>
      </c>
      <c r="B10" s="127">
        <v>888441.07</v>
      </c>
      <c r="C10" s="127">
        <v>96724</v>
      </c>
      <c r="D10" s="127">
        <v>63986.61</v>
      </c>
      <c r="F10" s="273">
        <v>339050.17</v>
      </c>
      <c r="G10" s="273">
        <v>355122.6</v>
      </c>
      <c r="J10" s="128">
        <v>40775.31</v>
      </c>
      <c r="M10" s="128">
        <v>1455.71</v>
      </c>
      <c r="P10" s="273">
        <v>-1310556.1000000001</v>
      </c>
      <c r="Q10" s="273">
        <v>2551683.71</v>
      </c>
      <c r="S10" s="100">
        <v>2568414.21</v>
      </c>
      <c r="U10" s="100">
        <v>1254.49</v>
      </c>
      <c r="V10" s="100">
        <v>1038627.2</v>
      </c>
      <c r="W10" s="100">
        <v>21000</v>
      </c>
      <c r="X10" s="129">
        <v>1751397.2</v>
      </c>
      <c r="AA10" s="129">
        <v>1156079.77</v>
      </c>
      <c r="AB10" s="129">
        <v>178251.11</v>
      </c>
    </row>
    <row r="11" spans="1:30" x14ac:dyDescent="0.2">
      <c r="A11" s="273" t="s">
        <v>183</v>
      </c>
      <c r="B11" s="127">
        <v>671206.83</v>
      </c>
      <c r="C11" s="127">
        <v>34454</v>
      </c>
      <c r="D11" s="127">
        <v>126917.09</v>
      </c>
      <c r="F11" s="273">
        <v>1446696.07</v>
      </c>
      <c r="G11" s="273">
        <v>610620.29</v>
      </c>
      <c r="I11" s="128">
        <v>8307</v>
      </c>
      <c r="J11" s="128">
        <v>49798.67</v>
      </c>
      <c r="L11" s="128">
        <v>70000</v>
      </c>
      <c r="M11" s="128">
        <v>7939.07</v>
      </c>
      <c r="P11" s="273">
        <v>332901.24</v>
      </c>
      <c r="Q11" s="273">
        <v>2241809.08</v>
      </c>
      <c r="S11" s="100">
        <v>1571335.43</v>
      </c>
      <c r="U11" s="100">
        <v>1704.71</v>
      </c>
      <c r="V11" s="100">
        <v>407050</v>
      </c>
      <c r="X11" s="129">
        <v>913060</v>
      </c>
      <c r="AA11" s="129">
        <v>602145.62</v>
      </c>
      <c r="AB11" s="129">
        <v>265632.3</v>
      </c>
    </row>
    <row r="12" spans="1:30" x14ac:dyDescent="0.2">
      <c r="A12" s="273" t="s">
        <v>185</v>
      </c>
      <c r="B12" s="127">
        <v>537176.31000000006</v>
      </c>
      <c r="C12" s="127">
        <v>0</v>
      </c>
      <c r="D12" s="127">
        <v>89588.09</v>
      </c>
      <c r="F12" s="273">
        <v>798834.8</v>
      </c>
      <c r="G12" s="273">
        <v>812275.16</v>
      </c>
      <c r="I12" s="128">
        <v>460000</v>
      </c>
      <c r="J12" s="128">
        <v>35476.879999999997</v>
      </c>
      <c r="M12" s="128">
        <v>21.92</v>
      </c>
      <c r="P12" s="273">
        <v>680105.87</v>
      </c>
      <c r="Q12" s="273">
        <v>1390481.55</v>
      </c>
      <c r="S12" s="100">
        <v>1958603.88</v>
      </c>
      <c r="U12" s="100">
        <v>805.26</v>
      </c>
      <c r="V12" s="100">
        <v>206290</v>
      </c>
      <c r="W12" s="100">
        <v>462100</v>
      </c>
      <c r="X12" s="129">
        <v>797340</v>
      </c>
      <c r="Y12" s="129">
        <v>7423</v>
      </c>
      <c r="Z12" s="129">
        <v>18865</v>
      </c>
      <c r="AA12" s="129">
        <v>1970880.26</v>
      </c>
      <c r="AB12" s="129">
        <v>135482.74</v>
      </c>
    </row>
    <row r="13" spans="1:30" x14ac:dyDescent="0.2">
      <c r="A13" s="273" t="s">
        <v>187</v>
      </c>
      <c r="B13" s="127">
        <v>755411.12</v>
      </c>
      <c r="C13" s="127">
        <v>2386.5</v>
      </c>
      <c r="D13" s="127">
        <v>52743.53</v>
      </c>
      <c r="F13" s="273">
        <v>634743.38</v>
      </c>
      <c r="G13" s="273">
        <v>937742.64</v>
      </c>
      <c r="I13" s="128">
        <v>14580</v>
      </c>
      <c r="J13" s="128">
        <v>80119.56</v>
      </c>
      <c r="L13" s="128">
        <v>293270</v>
      </c>
      <c r="M13" s="128">
        <v>84</v>
      </c>
      <c r="P13" s="273">
        <v>47940.88</v>
      </c>
      <c r="Q13" s="273">
        <v>1997230.39</v>
      </c>
      <c r="S13" s="100">
        <v>1252124.76</v>
      </c>
      <c r="U13" s="100">
        <v>1154.5999999999999</v>
      </c>
      <c r="V13" s="100">
        <v>400823</v>
      </c>
      <c r="W13" s="100">
        <v>4000</v>
      </c>
      <c r="X13" s="129">
        <v>821777</v>
      </c>
      <c r="AA13" s="129">
        <v>616790.59</v>
      </c>
      <c r="AB13" s="129">
        <v>267176.01</v>
      </c>
    </row>
    <row r="14" spans="1:30" x14ac:dyDescent="0.2">
      <c r="A14" s="273" t="s">
        <v>189</v>
      </c>
      <c r="B14" s="127">
        <v>637170.44999999995</v>
      </c>
      <c r="C14" s="127">
        <v>0</v>
      </c>
      <c r="D14" s="127">
        <v>100926.34</v>
      </c>
      <c r="F14" s="273">
        <v>914680.51</v>
      </c>
      <c r="G14" s="273">
        <v>412554.94</v>
      </c>
      <c r="I14" s="128">
        <v>0</v>
      </c>
      <c r="J14" s="128">
        <v>153485</v>
      </c>
      <c r="L14" s="128">
        <v>420499</v>
      </c>
      <c r="M14" s="128">
        <v>1933.89</v>
      </c>
      <c r="N14" s="273">
        <v>38750</v>
      </c>
      <c r="P14" s="273">
        <v>41415.15</v>
      </c>
      <c r="Q14" s="273">
        <v>2502473.91</v>
      </c>
      <c r="S14" s="100">
        <v>2124337.27</v>
      </c>
      <c r="U14" s="100">
        <v>1855.45</v>
      </c>
      <c r="V14" s="100">
        <v>581744.4</v>
      </c>
      <c r="W14" s="100">
        <v>3000</v>
      </c>
      <c r="X14" s="129">
        <v>1129742.3999999999</v>
      </c>
      <c r="AA14" s="129">
        <v>1396084.45</v>
      </c>
      <c r="AB14" s="129">
        <v>166903.29999999999</v>
      </c>
    </row>
    <row r="15" spans="1:30" x14ac:dyDescent="0.2">
      <c r="A15" s="273" t="s">
        <v>191</v>
      </c>
      <c r="B15" s="127">
        <v>777931.4</v>
      </c>
      <c r="C15" s="127">
        <v>824000</v>
      </c>
      <c r="D15" s="127">
        <v>146836.64000000001</v>
      </c>
      <c r="F15" s="273">
        <v>634610.41</v>
      </c>
      <c r="G15" s="273">
        <v>620628.47</v>
      </c>
      <c r="I15" s="128">
        <v>261998</v>
      </c>
      <c r="J15" s="128">
        <v>789471.86</v>
      </c>
      <c r="L15" s="128">
        <v>218100.3</v>
      </c>
      <c r="M15" s="128">
        <v>33950</v>
      </c>
      <c r="P15" s="273">
        <v>-634434.47</v>
      </c>
      <c r="Q15" s="273">
        <v>2525004.41</v>
      </c>
      <c r="S15" s="100">
        <v>1381750.17</v>
      </c>
      <c r="U15" s="100">
        <v>913.74</v>
      </c>
      <c r="V15" s="100">
        <v>713713.2</v>
      </c>
      <c r="W15" s="100">
        <v>12000</v>
      </c>
      <c r="X15" s="129">
        <v>1004820.2</v>
      </c>
      <c r="AA15" s="129">
        <v>1012592.99</v>
      </c>
      <c r="AB15" s="129">
        <v>269038.09999999998</v>
      </c>
    </row>
    <row r="16" spans="1:30" x14ac:dyDescent="0.2">
      <c r="A16" s="273" t="s">
        <v>193</v>
      </c>
      <c r="B16" s="127">
        <v>145848.98000000001</v>
      </c>
      <c r="C16" s="127">
        <v>168338</v>
      </c>
      <c r="D16" s="127">
        <v>97412.45</v>
      </c>
      <c r="F16" s="273">
        <v>506837.36</v>
      </c>
      <c r="G16" s="273">
        <v>825617.31</v>
      </c>
      <c r="J16" s="128">
        <v>21100</v>
      </c>
      <c r="M16" s="128">
        <v>0</v>
      </c>
      <c r="P16" s="273">
        <v>-2843775.73</v>
      </c>
      <c r="Q16" s="273">
        <v>4613167.97</v>
      </c>
      <c r="S16" s="100">
        <v>1423619.53</v>
      </c>
      <c r="U16" s="100">
        <v>807.66</v>
      </c>
      <c r="V16" s="100">
        <v>439649</v>
      </c>
      <c r="W16" s="100">
        <v>10500</v>
      </c>
      <c r="X16" s="129">
        <v>604439</v>
      </c>
      <c r="AA16" s="129">
        <v>1130668.75</v>
      </c>
      <c r="AB16" s="129">
        <v>123768.58</v>
      </c>
    </row>
    <row r="17" spans="1:30" x14ac:dyDescent="0.2">
      <c r="A17" s="273" t="s">
        <v>195</v>
      </c>
      <c r="B17" s="127">
        <v>739545.35</v>
      </c>
      <c r="C17" s="127">
        <v>19504</v>
      </c>
      <c r="D17" s="127">
        <v>159311.04000000001</v>
      </c>
      <c r="F17" s="273">
        <v>1897979.81</v>
      </c>
      <c r="G17" s="273">
        <v>541360.51</v>
      </c>
      <c r="J17" s="128">
        <v>26073.58</v>
      </c>
      <c r="L17" s="128">
        <v>6800</v>
      </c>
      <c r="O17" s="273">
        <v>-1001238.62</v>
      </c>
      <c r="P17" s="273">
        <v>380061.02</v>
      </c>
      <c r="Q17" s="273">
        <v>2841083.43</v>
      </c>
      <c r="S17" s="100">
        <v>2361394.2799999998</v>
      </c>
      <c r="U17" s="100">
        <v>801.56</v>
      </c>
      <c r="V17" s="100">
        <v>393820</v>
      </c>
      <c r="X17" s="129">
        <v>979276</v>
      </c>
      <c r="AA17" s="129">
        <v>544166.57999999996</v>
      </c>
      <c r="AB17" s="129">
        <v>92080.87</v>
      </c>
    </row>
    <row r="18" spans="1:30" x14ac:dyDescent="0.2">
      <c r="A18" s="273" t="s">
        <v>197</v>
      </c>
      <c r="B18" s="127">
        <v>365225.39</v>
      </c>
      <c r="C18" s="127">
        <v>0</v>
      </c>
      <c r="D18" s="127">
        <v>61540.71</v>
      </c>
      <c r="F18" s="273">
        <v>2885912.42</v>
      </c>
      <c r="G18" s="273">
        <v>290599.24</v>
      </c>
      <c r="I18" s="128">
        <v>0</v>
      </c>
      <c r="J18" s="128">
        <v>14150</v>
      </c>
      <c r="L18" s="128">
        <v>81960</v>
      </c>
      <c r="P18" s="273">
        <v>3051136.9</v>
      </c>
      <c r="Q18" s="273">
        <v>675062.61</v>
      </c>
      <c r="S18" s="100">
        <v>1065888.33</v>
      </c>
      <c r="U18" s="100">
        <v>729.53</v>
      </c>
      <c r="V18" s="100">
        <v>430733.1</v>
      </c>
      <c r="W18" s="100">
        <v>24000</v>
      </c>
      <c r="X18" s="129">
        <v>717772.1</v>
      </c>
      <c r="Y18" s="129">
        <v>2032</v>
      </c>
      <c r="Z18" s="129">
        <v>7953</v>
      </c>
      <c r="AA18" s="129">
        <v>815153.8</v>
      </c>
      <c r="AB18" s="129">
        <v>184236.81</v>
      </c>
    </row>
    <row r="19" spans="1:30" x14ac:dyDescent="0.2">
      <c r="A19" s="273" t="s">
        <v>199</v>
      </c>
      <c r="B19" s="127">
        <v>473026.68</v>
      </c>
      <c r="C19" s="127">
        <v>0</v>
      </c>
      <c r="D19" s="127">
        <v>588220.06000000006</v>
      </c>
      <c r="F19" s="273">
        <v>467185.72</v>
      </c>
      <c r="G19" s="273">
        <v>424044.43</v>
      </c>
      <c r="J19" s="128">
        <v>2715</v>
      </c>
      <c r="L19" s="128">
        <v>258600</v>
      </c>
      <c r="M19" s="128">
        <v>9312.7900000000009</v>
      </c>
      <c r="Q19" s="273">
        <v>1767990.24</v>
      </c>
      <c r="S19" s="100">
        <v>1688881.65</v>
      </c>
      <c r="V19" s="100">
        <v>513590</v>
      </c>
      <c r="X19" s="129">
        <v>819951</v>
      </c>
      <c r="AA19" s="129">
        <v>451478.42</v>
      </c>
      <c r="AB19" s="129">
        <v>73693.91</v>
      </c>
      <c r="AD19" s="129">
        <v>303600</v>
      </c>
    </row>
    <row r="20" spans="1:30" x14ac:dyDescent="0.2">
      <c r="A20" s="273" t="s">
        <v>201</v>
      </c>
      <c r="B20" s="127">
        <v>767399.76</v>
      </c>
      <c r="C20" s="127">
        <v>14400</v>
      </c>
      <c r="D20" s="127">
        <v>27561.03</v>
      </c>
      <c r="F20" s="273">
        <v>3452377.23</v>
      </c>
      <c r="G20" s="273">
        <v>813093.71</v>
      </c>
      <c r="I20" s="128">
        <v>136170</v>
      </c>
      <c r="J20" s="128">
        <v>16531.3</v>
      </c>
      <c r="L20" s="128">
        <v>144280</v>
      </c>
      <c r="M20" s="128">
        <v>298.8</v>
      </c>
      <c r="P20" s="273">
        <v>3206284.74</v>
      </c>
      <c r="Q20" s="273">
        <v>938360.62</v>
      </c>
      <c r="S20" s="100">
        <v>1854026.29</v>
      </c>
      <c r="U20" s="100">
        <v>1164.56</v>
      </c>
      <c r="V20" s="100">
        <v>1238767.8999999999</v>
      </c>
      <c r="X20" s="129">
        <v>1649327.9</v>
      </c>
      <c r="AA20" s="129">
        <v>982750.52</v>
      </c>
      <c r="AB20" s="129">
        <v>283316.46999999997</v>
      </c>
    </row>
    <row r="21" spans="1:30" x14ac:dyDescent="0.2">
      <c r="A21" s="273" t="s">
        <v>203</v>
      </c>
      <c r="B21" s="127">
        <v>424462.86</v>
      </c>
      <c r="C21" s="127">
        <v>13143</v>
      </c>
      <c r="D21" s="127">
        <v>391202.9</v>
      </c>
      <c r="F21" s="273">
        <v>353730.25</v>
      </c>
      <c r="G21" s="273">
        <v>689203.28</v>
      </c>
      <c r="J21" s="128">
        <v>22560</v>
      </c>
      <c r="L21" s="128">
        <v>154541.44</v>
      </c>
      <c r="M21" s="128">
        <v>145.99</v>
      </c>
      <c r="P21" s="273">
        <v>720480.7</v>
      </c>
      <c r="Q21" s="273">
        <v>909939.73</v>
      </c>
      <c r="S21" s="100">
        <v>1147336.8500000001</v>
      </c>
      <c r="U21" s="100">
        <v>814.71</v>
      </c>
      <c r="V21" s="100">
        <v>650390</v>
      </c>
      <c r="X21" s="129">
        <v>1073470</v>
      </c>
      <c r="AA21" s="129">
        <v>452727.83</v>
      </c>
      <c r="AB21" s="129">
        <v>185107.3</v>
      </c>
    </row>
    <row r="22" spans="1:30" x14ac:dyDescent="0.2">
      <c r="A22" s="273" t="s">
        <v>205</v>
      </c>
      <c r="B22" s="127">
        <v>1126412.7</v>
      </c>
      <c r="C22" s="127">
        <v>542433</v>
      </c>
      <c r="D22" s="127">
        <v>164432.98000000001</v>
      </c>
      <c r="F22" s="273">
        <v>753184.02</v>
      </c>
      <c r="G22" s="273">
        <v>250276.9</v>
      </c>
      <c r="I22" s="128">
        <v>-50878</v>
      </c>
      <c r="J22" s="128">
        <v>62340</v>
      </c>
      <c r="L22" s="128">
        <v>223400</v>
      </c>
      <c r="M22" s="128">
        <v>6767.99</v>
      </c>
      <c r="Q22" s="273">
        <v>1741975.93</v>
      </c>
      <c r="S22" s="100">
        <v>1211555.8600000001</v>
      </c>
      <c r="V22" s="100">
        <v>242830</v>
      </c>
      <c r="X22" s="129">
        <v>583008</v>
      </c>
      <c r="AA22" s="129">
        <v>546680.72</v>
      </c>
      <c r="AB22" s="129">
        <v>554413.13</v>
      </c>
    </row>
    <row r="23" spans="1:30" x14ac:dyDescent="0.2">
      <c r="A23" s="273" t="s">
        <v>207</v>
      </c>
      <c r="B23" s="127">
        <v>378831.41</v>
      </c>
      <c r="C23" s="127">
        <v>0</v>
      </c>
      <c r="D23" s="127">
        <v>98835.19</v>
      </c>
      <c r="F23" s="273">
        <v>2115540.64</v>
      </c>
      <c r="G23" s="273">
        <v>614737.84</v>
      </c>
      <c r="I23" s="128">
        <v>0</v>
      </c>
      <c r="J23" s="128">
        <v>26834.17</v>
      </c>
      <c r="L23" s="128">
        <v>146300</v>
      </c>
      <c r="M23" s="128">
        <v>1405.5</v>
      </c>
      <c r="P23" s="273">
        <v>-20230</v>
      </c>
      <c r="Q23" s="273">
        <v>2083742</v>
      </c>
      <c r="S23" s="100">
        <v>1251574.68</v>
      </c>
      <c r="U23" s="100">
        <v>977.72</v>
      </c>
      <c r="V23" s="100">
        <v>231750</v>
      </c>
      <c r="W23" s="100">
        <v>12000</v>
      </c>
      <c r="X23" s="129">
        <v>583300</v>
      </c>
      <c r="AA23" s="129">
        <v>623291.14</v>
      </c>
      <c r="AB23" s="129">
        <v>141911.21</v>
      </c>
    </row>
    <row r="24" spans="1:30" x14ac:dyDescent="0.2">
      <c r="A24" s="273" t="s">
        <v>212</v>
      </c>
      <c r="B24" s="127">
        <v>980499.16</v>
      </c>
      <c r="C24" s="127">
        <v>0</v>
      </c>
      <c r="D24" s="127">
        <v>35369.519999999997</v>
      </c>
      <c r="F24" s="273">
        <v>56116.35</v>
      </c>
      <c r="G24" s="273">
        <v>311721.45</v>
      </c>
      <c r="L24" s="128">
        <v>36600</v>
      </c>
      <c r="M24" s="128">
        <v>2643691</v>
      </c>
      <c r="O24" s="273">
        <v>-3180170.74</v>
      </c>
      <c r="P24" s="273">
        <v>736902.97</v>
      </c>
      <c r="Q24" s="273">
        <v>3255627.81</v>
      </c>
      <c r="S24" s="100">
        <v>2734192.56</v>
      </c>
      <c r="U24" s="100">
        <v>1808.97</v>
      </c>
      <c r="V24" s="100">
        <v>807832</v>
      </c>
      <c r="W24" s="100">
        <v>10500</v>
      </c>
      <c r="X24" s="129">
        <v>1514062</v>
      </c>
      <c r="Y24" s="129">
        <v>21340</v>
      </c>
      <c r="AA24" s="129">
        <v>1501046.4</v>
      </c>
      <c r="AB24" s="129">
        <v>209500.38</v>
      </c>
    </row>
    <row r="25" spans="1:30" x14ac:dyDescent="0.2">
      <c r="A25" s="273" t="s">
        <v>213</v>
      </c>
      <c r="B25" s="127">
        <v>608206.36</v>
      </c>
      <c r="C25" s="127">
        <v>0</v>
      </c>
      <c r="D25" s="127">
        <v>7613.91</v>
      </c>
      <c r="F25" s="273">
        <v>1298347.17</v>
      </c>
      <c r="G25" s="273">
        <v>353873.37</v>
      </c>
      <c r="O25" s="273">
        <v>45274.04</v>
      </c>
      <c r="Q25" s="273">
        <v>1812784.26</v>
      </c>
      <c r="S25" s="100">
        <v>1102883.55</v>
      </c>
      <c r="U25" s="100">
        <v>181.83</v>
      </c>
      <c r="V25" s="100">
        <v>981108</v>
      </c>
      <c r="W25" s="100">
        <v>10500</v>
      </c>
      <c r="X25" s="129">
        <v>1070178</v>
      </c>
      <c r="Z25" s="129">
        <v>3920</v>
      </c>
      <c r="AA25" s="129">
        <v>454683.85</v>
      </c>
      <c r="AB25" s="129">
        <v>137108.94</v>
      </c>
    </row>
    <row r="26" spans="1:30" x14ac:dyDescent="0.2">
      <c r="A26" s="273" t="s">
        <v>214</v>
      </c>
      <c r="B26" s="127">
        <v>426604.99</v>
      </c>
      <c r="C26" s="127">
        <v>236888</v>
      </c>
      <c r="D26" s="127">
        <v>57109.49</v>
      </c>
      <c r="F26" s="273">
        <v>60283.64</v>
      </c>
      <c r="G26" s="273">
        <v>-20881.96</v>
      </c>
      <c r="J26" s="128">
        <v>39095</v>
      </c>
      <c r="O26" s="273">
        <v>-304977.48</v>
      </c>
      <c r="P26" s="273">
        <v>31.69</v>
      </c>
      <c r="Q26" s="273">
        <v>1839928.23</v>
      </c>
      <c r="S26" s="100">
        <v>1453167.43</v>
      </c>
      <c r="U26" s="100">
        <v>142.28</v>
      </c>
      <c r="V26" s="100">
        <v>390023.1</v>
      </c>
      <c r="W26" s="100">
        <v>28000</v>
      </c>
      <c r="X26" s="129">
        <v>818355.1</v>
      </c>
      <c r="Z26" s="129">
        <v>2600</v>
      </c>
      <c r="AA26" s="129">
        <v>484663.02</v>
      </c>
      <c r="AB26" s="129">
        <v>171469.88</v>
      </c>
    </row>
    <row r="27" spans="1:30" x14ac:dyDescent="0.2">
      <c r="A27" s="273" t="s">
        <v>215</v>
      </c>
      <c r="B27" s="127">
        <v>845898.43</v>
      </c>
      <c r="C27" s="127">
        <v>208496.93</v>
      </c>
      <c r="D27" s="127">
        <v>4794.6000000000004</v>
      </c>
      <c r="F27" s="273">
        <v>2431213.85</v>
      </c>
      <c r="G27" s="273">
        <v>725738.95</v>
      </c>
      <c r="J27" s="128">
        <v>87200</v>
      </c>
      <c r="P27" s="273">
        <v>658351.73</v>
      </c>
      <c r="Q27" s="273">
        <v>3263098.4</v>
      </c>
      <c r="S27" s="100">
        <v>1227468.8799999999</v>
      </c>
      <c r="U27" s="100">
        <v>1005.61</v>
      </c>
      <c r="V27" s="100">
        <v>840070</v>
      </c>
      <c r="W27" s="100">
        <v>32700</v>
      </c>
      <c r="X27" s="129">
        <v>1274340</v>
      </c>
      <c r="AA27" s="129">
        <v>438031.33</v>
      </c>
      <c r="AB27" s="129">
        <v>163947.53</v>
      </c>
    </row>
    <row r="28" spans="1:30" x14ac:dyDescent="0.2">
      <c r="A28" s="273" t="s">
        <v>216</v>
      </c>
      <c r="B28" s="127">
        <v>311969.58</v>
      </c>
      <c r="C28" s="127">
        <v>0</v>
      </c>
      <c r="D28" s="127">
        <v>45033.73</v>
      </c>
      <c r="F28" s="273">
        <v>980577.63</v>
      </c>
      <c r="G28" s="273">
        <v>416145.66</v>
      </c>
      <c r="J28" s="128">
        <v>60000</v>
      </c>
      <c r="P28" s="273">
        <v>-283980.59999999998</v>
      </c>
      <c r="Q28" s="273">
        <v>3122820.6</v>
      </c>
      <c r="S28" s="100">
        <v>1093503.93</v>
      </c>
      <c r="V28" s="100">
        <v>425472</v>
      </c>
      <c r="W28" s="100">
        <v>20100</v>
      </c>
      <c r="X28" s="129">
        <v>753746</v>
      </c>
      <c r="Y28" s="129">
        <v>6732</v>
      </c>
      <c r="AA28" s="129">
        <v>511410.65</v>
      </c>
      <c r="AB28" s="129">
        <v>222062.32</v>
      </c>
    </row>
    <row r="29" spans="1:30" x14ac:dyDescent="0.2">
      <c r="A29" s="273" t="s">
        <v>217</v>
      </c>
      <c r="B29" s="127">
        <v>449300.57</v>
      </c>
      <c r="C29" s="127">
        <v>6880</v>
      </c>
      <c r="D29" s="127">
        <v>18242.82</v>
      </c>
      <c r="F29" s="273">
        <v>1394392.52</v>
      </c>
      <c r="G29" s="273">
        <v>750922.25</v>
      </c>
      <c r="J29" s="128">
        <v>0</v>
      </c>
      <c r="L29" s="128">
        <v>1630981</v>
      </c>
      <c r="M29" s="128">
        <v>922.17</v>
      </c>
      <c r="P29" s="273">
        <v>-867201.27</v>
      </c>
      <c r="Q29" s="273">
        <v>2219243.12</v>
      </c>
      <c r="S29" s="100">
        <v>972894.86</v>
      </c>
      <c r="U29" s="100">
        <v>844.23</v>
      </c>
      <c r="V29" s="100">
        <v>473512.5</v>
      </c>
      <c r="W29" s="100">
        <v>9000</v>
      </c>
      <c r="X29" s="129">
        <v>1078807.5</v>
      </c>
      <c r="Z29" s="129">
        <v>12052</v>
      </c>
      <c r="AA29" s="129">
        <v>542826.18999999994</v>
      </c>
      <c r="AB29" s="129">
        <v>176557.26</v>
      </c>
    </row>
    <row r="30" spans="1:30" x14ac:dyDescent="0.2">
      <c r="A30" s="273" t="s">
        <v>218</v>
      </c>
      <c r="B30" s="127">
        <v>393427.54</v>
      </c>
      <c r="C30" s="127">
        <v>51000</v>
      </c>
      <c r="D30" s="127">
        <v>9209.2800000000007</v>
      </c>
      <c r="F30" s="273">
        <v>769578.83</v>
      </c>
      <c r="G30" s="273">
        <v>319083.62</v>
      </c>
      <c r="L30" s="128">
        <v>85429</v>
      </c>
      <c r="O30" s="273">
        <v>-175330.9</v>
      </c>
      <c r="Q30" s="273">
        <v>1260515.6599999999</v>
      </c>
      <c r="S30" s="100">
        <v>1091873.1299999999</v>
      </c>
      <c r="U30" s="100">
        <v>384.07</v>
      </c>
      <c r="V30" s="100">
        <v>164168.4</v>
      </c>
      <c r="X30" s="129">
        <v>466712.4</v>
      </c>
      <c r="AA30" s="129">
        <v>228647.92</v>
      </c>
      <c r="AB30" s="129">
        <v>160125.76999999999</v>
      </c>
    </row>
    <row r="31" spans="1:30" x14ac:dyDescent="0.2">
      <c r="A31" s="273" t="s">
        <v>219</v>
      </c>
      <c r="B31" s="127">
        <v>553548.31999999995</v>
      </c>
      <c r="C31" s="127">
        <v>3401</v>
      </c>
      <c r="D31" s="127">
        <v>19709</v>
      </c>
      <c r="E31" s="127">
        <v>76900</v>
      </c>
      <c r="F31" s="273">
        <v>513863</v>
      </c>
      <c r="G31" s="273">
        <v>562299.48</v>
      </c>
      <c r="J31" s="128">
        <v>79900</v>
      </c>
      <c r="L31" s="128">
        <v>582019.24</v>
      </c>
      <c r="P31" s="273">
        <v>-2023333.44</v>
      </c>
      <c r="Q31" s="273">
        <v>3095144.84</v>
      </c>
      <c r="S31" s="100">
        <v>731935.6</v>
      </c>
      <c r="U31" s="100">
        <v>696.82</v>
      </c>
      <c r="V31" s="100">
        <v>819663</v>
      </c>
      <c r="W31" s="100">
        <v>439800</v>
      </c>
      <c r="X31" s="129">
        <v>1182804</v>
      </c>
      <c r="AA31" s="129">
        <v>526836.47999999998</v>
      </c>
      <c r="AB31" s="129">
        <v>205872.78</v>
      </c>
    </row>
    <row r="32" spans="1:30" x14ac:dyDescent="0.2">
      <c r="A32" s="273" t="s">
        <v>220</v>
      </c>
      <c r="B32" s="127">
        <v>1112260.3500000001</v>
      </c>
      <c r="C32" s="127">
        <v>0</v>
      </c>
      <c r="D32" s="127">
        <v>55431.81</v>
      </c>
      <c r="F32" s="273">
        <v>358787.33</v>
      </c>
      <c r="G32" s="273">
        <v>1760703.67</v>
      </c>
      <c r="J32" s="128">
        <v>479214</v>
      </c>
      <c r="Q32" s="273">
        <v>11903501.289999999</v>
      </c>
      <c r="S32" s="100">
        <v>2507391.77</v>
      </c>
      <c r="W32" s="100">
        <v>317885</v>
      </c>
      <c r="X32" s="129">
        <v>627600</v>
      </c>
      <c r="AA32" s="129">
        <v>1124031.07</v>
      </c>
      <c r="AB32" s="129">
        <v>494126.82</v>
      </c>
      <c r="AC32" s="129">
        <v>8337</v>
      </c>
    </row>
    <row r="33" spans="1:28" x14ac:dyDescent="0.2">
      <c r="A33" s="273" t="s">
        <v>221</v>
      </c>
      <c r="B33" s="127">
        <v>519562.68</v>
      </c>
      <c r="C33" s="127">
        <v>0</v>
      </c>
      <c r="D33" s="127">
        <v>45562.48</v>
      </c>
      <c r="F33" s="273">
        <v>1897726.42</v>
      </c>
      <c r="G33" s="273">
        <v>5553</v>
      </c>
      <c r="P33" s="273">
        <v>-2055911.2</v>
      </c>
      <c r="Q33" s="273">
        <v>4127803.68</v>
      </c>
      <c r="S33" s="100">
        <v>821266.61</v>
      </c>
      <c r="T33" s="100">
        <v>183775</v>
      </c>
      <c r="U33" s="100">
        <v>315.55</v>
      </c>
      <c r="V33" s="100">
        <v>1521540</v>
      </c>
      <c r="X33" s="129">
        <v>1383713</v>
      </c>
      <c r="AA33" s="129">
        <v>608143.18999999994</v>
      </c>
      <c r="AB33" s="129">
        <v>110091.87</v>
      </c>
    </row>
    <row r="34" spans="1:28" x14ac:dyDescent="0.2">
      <c r="A34" s="273" t="s">
        <v>222</v>
      </c>
      <c r="B34" s="127">
        <v>437123.98</v>
      </c>
      <c r="C34" s="127">
        <v>53500</v>
      </c>
      <c r="D34" s="127">
        <v>42119.75</v>
      </c>
      <c r="F34" s="273">
        <v>791369.87</v>
      </c>
      <c r="G34" s="273">
        <v>225965.6</v>
      </c>
      <c r="P34" s="273">
        <v>-468797.65</v>
      </c>
      <c r="Q34" s="273">
        <v>1873318.11</v>
      </c>
      <c r="S34" s="100">
        <v>1075762.58</v>
      </c>
      <c r="U34" s="100">
        <v>383.46</v>
      </c>
      <c r="V34" s="100">
        <v>500220</v>
      </c>
      <c r="X34" s="129">
        <v>804257</v>
      </c>
      <c r="Z34" s="129">
        <v>3760</v>
      </c>
      <c r="AA34" s="129">
        <v>541959.85</v>
      </c>
      <c r="AB34" s="129">
        <v>71314.45</v>
      </c>
    </row>
    <row r="35" spans="1:28" x14ac:dyDescent="0.2">
      <c r="A35" s="273" t="s">
        <v>223</v>
      </c>
      <c r="B35" s="127">
        <v>321791.11</v>
      </c>
      <c r="C35" s="127">
        <v>11022</v>
      </c>
      <c r="D35" s="127">
        <v>17622.939999999999</v>
      </c>
      <c r="F35" s="273">
        <v>783024.62</v>
      </c>
      <c r="G35" s="273">
        <v>425467.3</v>
      </c>
      <c r="H35" s="273">
        <v>1</v>
      </c>
      <c r="Q35" s="273">
        <v>2563303.2200000002</v>
      </c>
      <c r="S35" s="100">
        <v>858500.29</v>
      </c>
      <c r="U35" s="100">
        <v>96</v>
      </c>
      <c r="V35" s="100">
        <v>431305.5</v>
      </c>
      <c r="X35" s="129">
        <v>558106.5</v>
      </c>
      <c r="Z35" s="129">
        <v>655</v>
      </c>
      <c r="AA35" s="129">
        <v>319164.99</v>
      </c>
      <c r="AB35" s="129">
        <v>185031.48</v>
      </c>
    </row>
    <row r="36" spans="1:28" x14ac:dyDescent="0.2">
      <c r="A36" s="273" t="s">
        <v>227</v>
      </c>
      <c r="B36" s="127">
        <v>1369462.35</v>
      </c>
      <c r="C36" s="127">
        <v>3378</v>
      </c>
      <c r="D36" s="127">
        <v>38467.449999999997</v>
      </c>
      <c r="F36" s="273">
        <v>889382.22</v>
      </c>
      <c r="G36" s="273">
        <v>155913</v>
      </c>
      <c r="J36" s="128">
        <v>22529.45</v>
      </c>
      <c r="M36" s="128">
        <v>5000</v>
      </c>
      <c r="N36" s="273">
        <v>200000</v>
      </c>
      <c r="P36" s="273">
        <v>257920</v>
      </c>
      <c r="Q36" s="273">
        <v>3551030.77</v>
      </c>
      <c r="S36" s="100">
        <v>938880.6</v>
      </c>
      <c r="U36" s="100">
        <v>2323.9299999999998</v>
      </c>
      <c r="V36" s="100">
        <v>1249621.8999999999</v>
      </c>
      <c r="X36" s="129">
        <v>1684411.9</v>
      </c>
      <c r="Z36" s="129">
        <v>6309</v>
      </c>
      <c r="AA36" s="129">
        <v>411626.68</v>
      </c>
      <c r="AB36" s="129">
        <v>136178.56</v>
      </c>
    </row>
    <row r="37" spans="1:28" x14ac:dyDescent="0.2">
      <c r="A37" s="273" t="s">
        <v>228</v>
      </c>
      <c r="B37" s="127">
        <v>472219.26</v>
      </c>
      <c r="C37" s="127">
        <v>168997.88</v>
      </c>
      <c r="D37" s="127">
        <v>22161.56</v>
      </c>
      <c r="F37" s="273">
        <v>546936.06999999995</v>
      </c>
      <c r="G37" s="273">
        <v>460594.31</v>
      </c>
      <c r="J37" s="128">
        <v>22365.56</v>
      </c>
      <c r="M37" s="128">
        <v>3838.41</v>
      </c>
      <c r="P37" s="273">
        <v>618444.69999999995</v>
      </c>
      <c r="Q37" s="273">
        <v>1930924.79</v>
      </c>
      <c r="S37" s="100">
        <v>426234.89</v>
      </c>
      <c r="U37" s="100">
        <v>1508.14</v>
      </c>
      <c r="V37" s="100">
        <v>472566</v>
      </c>
      <c r="X37" s="129">
        <v>670290</v>
      </c>
      <c r="AA37" s="129">
        <v>538332.74</v>
      </c>
      <c r="AB37" s="129">
        <v>181771.18</v>
      </c>
    </row>
    <row r="38" spans="1:28" x14ac:dyDescent="0.2">
      <c r="A38" s="273" t="s">
        <v>229</v>
      </c>
      <c r="B38" s="127">
        <v>344392.89</v>
      </c>
      <c r="C38" s="127">
        <v>36138</v>
      </c>
      <c r="D38" s="127">
        <v>14050.36</v>
      </c>
      <c r="F38" s="273">
        <v>325655.32</v>
      </c>
      <c r="G38" s="273">
        <v>362701.69</v>
      </c>
      <c r="J38" s="128">
        <v>46464.49</v>
      </c>
      <c r="L38" s="128">
        <v>387788</v>
      </c>
      <c r="M38" s="128">
        <v>9069.35</v>
      </c>
      <c r="P38" s="273">
        <v>331434.3</v>
      </c>
      <c r="Q38" s="273">
        <v>2854572.07</v>
      </c>
      <c r="S38" s="100">
        <v>1067996.3</v>
      </c>
      <c r="U38" s="100">
        <v>242.99</v>
      </c>
      <c r="V38" s="100">
        <v>177678</v>
      </c>
      <c r="X38" s="129">
        <v>691950</v>
      </c>
      <c r="Y38" s="129">
        <v>72805</v>
      </c>
      <c r="Z38" s="129">
        <v>15278</v>
      </c>
      <c r="AA38" s="129">
        <v>635423.68000000005</v>
      </c>
      <c r="AB38" s="129">
        <v>268261.34000000003</v>
      </c>
    </row>
    <row r="39" spans="1:28" x14ac:dyDescent="0.2">
      <c r="A39" s="273" t="s">
        <v>230</v>
      </c>
      <c r="B39" s="127">
        <v>603250.73</v>
      </c>
      <c r="C39" s="127">
        <v>33847.949999999997</v>
      </c>
      <c r="D39" s="127">
        <v>26483.7</v>
      </c>
      <c r="F39" s="273">
        <v>626127.75</v>
      </c>
      <c r="G39" s="273">
        <v>127693.77</v>
      </c>
      <c r="J39" s="128">
        <v>25143</v>
      </c>
      <c r="L39" s="128">
        <v>128270</v>
      </c>
      <c r="M39" s="128">
        <v>0</v>
      </c>
      <c r="N39" s="273">
        <v>0</v>
      </c>
      <c r="P39" s="273">
        <v>264511</v>
      </c>
      <c r="Q39" s="273">
        <v>1440362.48</v>
      </c>
      <c r="S39" s="100">
        <v>618591</v>
      </c>
      <c r="U39" s="100">
        <v>1018.73</v>
      </c>
      <c r="V39" s="100">
        <v>405016.5</v>
      </c>
      <c r="W39" s="100">
        <v>50000</v>
      </c>
      <c r="X39" s="129">
        <v>530176.5</v>
      </c>
      <c r="Y39" s="129">
        <v>10177</v>
      </c>
      <c r="AA39" s="129">
        <v>526279.12</v>
      </c>
      <c r="AB39" s="129">
        <v>156313.12</v>
      </c>
    </row>
    <row r="40" spans="1:28" x14ac:dyDescent="0.2">
      <c r="A40" s="273" t="s">
        <v>231</v>
      </c>
      <c r="B40" s="127">
        <v>434662.68</v>
      </c>
      <c r="C40" s="127">
        <v>4306.3</v>
      </c>
      <c r="D40" s="127">
        <v>24771.83</v>
      </c>
      <c r="F40" s="273">
        <v>110835.48</v>
      </c>
      <c r="G40" s="273">
        <v>301722.68</v>
      </c>
      <c r="J40" s="128">
        <v>13750</v>
      </c>
      <c r="L40" s="128">
        <v>97302.92</v>
      </c>
      <c r="N40" s="273">
        <v>60990</v>
      </c>
      <c r="P40" s="273">
        <v>215667.83</v>
      </c>
      <c r="Q40" s="273">
        <v>455164.99</v>
      </c>
      <c r="S40" s="100">
        <v>783692.03</v>
      </c>
      <c r="U40" s="100">
        <v>779.98</v>
      </c>
      <c r="V40" s="100">
        <v>540838.12</v>
      </c>
      <c r="X40" s="129">
        <v>950618.12</v>
      </c>
      <c r="Y40" s="129">
        <v>5540</v>
      </c>
      <c r="AA40" s="129">
        <v>398747.59</v>
      </c>
      <c r="AB40" s="129">
        <v>59776.33</v>
      </c>
    </row>
    <row r="41" spans="1:28" x14ac:dyDescent="0.2">
      <c r="A41" s="273" t="s">
        <v>232</v>
      </c>
      <c r="B41" s="127">
        <v>527909.89</v>
      </c>
      <c r="C41" s="127">
        <v>2103</v>
      </c>
      <c r="D41" s="127">
        <v>17056.150000000001</v>
      </c>
      <c r="F41" s="273">
        <v>376342.7</v>
      </c>
      <c r="G41" s="273">
        <v>202046.81</v>
      </c>
      <c r="J41" s="128">
        <v>17757</v>
      </c>
      <c r="L41" s="128">
        <v>162203.94</v>
      </c>
      <c r="M41" s="128">
        <v>6209.3</v>
      </c>
      <c r="N41" s="273">
        <v>0</v>
      </c>
      <c r="P41" s="273">
        <v>132507.78</v>
      </c>
      <c r="Q41" s="273">
        <v>1976836.89</v>
      </c>
      <c r="S41" s="100">
        <v>505333.99</v>
      </c>
      <c r="U41" s="100">
        <v>729.43</v>
      </c>
      <c r="V41" s="100">
        <v>488513.4</v>
      </c>
      <c r="X41" s="129">
        <v>710755.4</v>
      </c>
      <c r="Z41" s="129">
        <v>5360</v>
      </c>
      <c r="AA41" s="129">
        <v>261154.85</v>
      </c>
      <c r="AB41" s="129">
        <v>126067.99</v>
      </c>
    </row>
    <row r="42" spans="1:28" x14ac:dyDescent="0.2">
      <c r="A42" s="273" t="s">
        <v>233</v>
      </c>
      <c r="B42" s="127">
        <v>763598.53</v>
      </c>
      <c r="C42" s="127">
        <v>21647</v>
      </c>
      <c r="D42" s="127">
        <v>50172.71</v>
      </c>
      <c r="F42" s="273">
        <v>675229.99</v>
      </c>
      <c r="G42" s="273">
        <v>389418.88</v>
      </c>
      <c r="J42" s="128">
        <v>17726</v>
      </c>
      <c r="L42" s="128">
        <v>160345</v>
      </c>
      <c r="M42" s="128">
        <v>3217.66</v>
      </c>
      <c r="P42" s="273">
        <v>353276.99</v>
      </c>
      <c r="Q42" s="273">
        <v>1732965.71</v>
      </c>
      <c r="S42" s="100">
        <v>1059021.4099999999</v>
      </c>
      <c r="U42" s="100">
        <v>1123.27</v>
      </c>
      <c r="V42" s="100">
        <v>366647</v>
      </c>
      <c r="X42" s="129">
        <v>913997</v>
      </c>
      <c r="Y42" s="129">
        <v>13040</v>
      </c>
      <c r="Z42" s="129">
        <v>6079</v>
      </c>
      <c r="AA42" s="129">
        <v>651503.93000000005</v>
      </c>
      <c r="AB42" s="129">
        <v>150396.70000000001</v>
      </c>
    </row>
    <row r="43" spans="1:28" x14ac:dyDescent="0.2">
      <c r="A43" s="273" t="s">
        <v>234</v>
      </c>
      <c r="B43" s="127">
        <v>713927.1</v>
      </c>
      <c r="C43" s="127">
        <v>47295.35</v>
      </c>
      <c r="D43" s="127">
        <v>134237.34</v>
      </c>
      <c r="F43" s="273">
        <v>665468.48</v>
      </c>
      <c r="G43" s="273">
        <v>312625.02</v>
      </c>
      <c r="J43" s="128">
        <v>15645.85</v>
      </c>
      <c r="L43" s="128">
        <v>19500</v>
      </c>
      <c r="Q43" s="273">
        <v>2083523.09</v>
      </c>
      <c r="S43" s="100">
        <v>664104.25</v>
      </c>
      <c r="U43" s="100">
        <v>1389.01</v>
      </c>
      <c r="V43" s="100">
        <v>385306.2</v>
      </c>
      <c r="X43" s="129">
        <v>675766.2</v>
      </c>
      <c r="Y43" s="129">
        <v>9880</v>
      </c>
      <c r="AA43" s="129">
        <v>281515.59000000003</v>
      </c>
      <c r="AB43" s="129">
        <v>169065.84</v>
      </c>
    </row>
    <row r="44" spans="1:28" x14ac:dyDescent="0.2">
      <c r="A44" s="273" t="s">
        <v>235</v>
      </c>
      <c r="B44" s="127">
        <v>276908.53000000003</v>
      </c>
      <c r="C44" s="127">
        <v>10400</v>
      </c>
      <c r="D44" s="127">
        <v>13184.29</v>
      </c>
      <c r="F44" s="273">
        <v>1198248.46</v>
      </c>
      <c r="G44" s="273">
        <v>298667.57</v>
      </c>
      <c r="I44" s="128">
        <v>0</v>
      </c>
      <c r="J44" s="128">
        <v>17395.68</v>
      </c>
      <c r="P44" s="273">
        <v>1940870.06</v>
      </c>
      <c r="S44" s="100">
        <v>717013.08</v>
      </c>
      <c r="U44" s="100">
        <v>1990.06</v>
      </c>
      <c r="V44" s="100">
        <v>397697.1</v>
      </c>
      <c r="X44" s="129">
        <v>713410.1</v>
      </c>
      <c r="Z44" s="129">
        <v>8581.4</v>
      </c>
      <c r="AA44" s="129">
        <v>375377.67</v>
      </c>
      <c r="AB44" s="129">
        <v>122062.96</v>
      </c>
    </row>
    <row r="45" spans="1:28" x14ac:dyDescent="0.2">
      <c r="A45" s="273" t="s">
        <v>236</v>
      </c>
      <c r="B45" s="127">
        <v>149240.06</v>
      </c>
      <c r="C45" s="127">
        <v>45495</v>
      </c>
      <c r="D45" s="127">
        <v>17689.099999999999</v>
      </c>
      <c r="F45" s="273">
        <v>825430.42</v>
      </c>
      <c r="G45" s="273">
        <v>392550.84</v>
      </c>
      <c r="J45" s="128">
        <v>39646.29</v>
      </c>
      <c r="L45" s="128">
        <v>0</v>
      </c>
      <c r="M45" s="128">
        <v>2770.73</v>
      </c>
      <c r="P45" s="273">
        <v>-30038.71</v>
      </c>
      <c r="Q45" s="273">
        <v>1500565.11</v>
      </c>
      <c r="S45" s="100">
        <v>972827.51</v>
      </c>
      <c r="U45" s="100">
        <v>247.09</v>
      </c>
      <c r="V45" s="100">
        <v>552853.5</v>
      </c>
      <c r="X45" s="129">
        <v>946082.5</v>
      </c>
      <c r="Y45" s="129">
        <v>6307</v>
      </c>
      <c r="Z45" s="129">
        <v>4240</v>
      </c>
      <c r="AA45" s="129">
        <v>515839.07</v>
      </c>
      <c r="AB45" s="129">
        <v>169210.22</v>
      </c>
    </row>
    <row r="46" spans="1:28" x14ac:dyDescent="0.2">
      <c r="A46" s="273" t="s">
        <v>238</v>
      </c>
      <c r="B46" s="127">
        <v>176151.83</v>
      </c>
      <c r="C46" s="127">
        <v>2219</v>
      </c>
      <c r="D46" s="127">
        <v>7032.25</v>
      </c>
      <c r="F46" s="273">
        <v>43354.53</v>
      </c>
      <c r="G46" s="273">
        <v>353907.84</v>
      </c>
      <c r="H46" s="273">
        <v>1</v>
      </c>
      <c r="J46" s="128">
        <v>15690</v>
      </c>
      <c r="P46" s="273">
        <v>-1607738.64</v>
      </c>
      <c r="Q46" s="273">
        <v>2280594.58</v>
      </c>
      <c r="S46" s="100">
        <v>739450.74</v>
      </c>
      <c r="U46" s="100">
        <v>492.74</v>
      </c>
      <c r="V46" s="100">
        <v>854603</v>
      </c>
      <c r="X46" s="129">
        <v>1024045</v>
      </c>
      <c r="AA46" s="129">
        <v>510813.25</v>
      </c>
      <c r="AB46" s="129">
        <v>90733.98</v>
      </c>
    </row>
    <row r="47" spans="1:28" x14ac:dyDescent="0.2">
      <c r="A47" s="273" t="s">
        <v>242</v>
      </c>
      <c r="B47" s="127">
        <v>435466.62</v>
      </c>
      <c r="C47" s="127">
        <v>0</v>
      </c>
      <c r="D47" s="127">
        <v>5000</v>
      </c>
      <c r="F47" s="273">
        <v>5554056.8799999999</v>
      </c>
      <c r="G47" s="273">
        <v>1420312.34</v>
      </c>
      <c r="J47" s="128">
        <v>52910</v>
      </c>
      <c r="L47" s="128">
        <v>191500</v>
      </c>
      <c r="O47" s="273">
        <v>-1171647.55</v>
      </c>
      <c r="P47" s="273">
        <v>6631991.5599999996</v>
      </c>
      <c r="Q47" s="273">
        <v>2114009</v>
      </c>
      <c r="S47" s="100">
        <v>436808.4</v>
      </c>
      <c r="U47" s="100">
        <v>890.28</v>
      </c>
      <c r="V47" s="100">
        <v>449299</v>
      </c>
      <c r="X47" s="129">
        <v>669869</v>
      </c>
      <c r="AA47" s="129">
        <v>406724.89</v>
      </c>
      <c r="AB47" s="129">
        <v>204142.96</v>
      </c>
    </row>
    <row r="48" spans="1:28" x14ac:dyDescent="0.2">
      <c r="A48" s="273" t="s">
        <v>243</v>
      </c>
      <c r="B48" s="127">
        <v>424395.27</v>
      </c>
      <c r="C48" s="127">
        <v>42186</v>
      </c>
      <c r="D48" s="127">
        <v>10188</v>
      </c>
      <c r="F48" s="273">
        <v>3412521.77</v>
      </c>
      <c r="G48" s="273">
        <v>801662.2</v>
      </c>
      <c r="J48" s="128">
        <v>25530</v>
      </c>
      <c r="L48" s="128">
        <v>351360</v>
      </c>
      <c r="O48" s="273">
        <v>488987.81</v>
      </c>
      <c r="P48" s="273">
        <v>2864142.02</v>
      </c>
      <c r="Q48" s="273">
        <v>1646714.98</v>
      </c>
      <c r="S48" s="100">
        <v>168072.94</v>
      </c>
      <c r="U48" s="100">
        <v>925.07</v>
      </c>
      <c r="V48" s="100">
        <v>574843.5</v>
      </c>
      <c r="X48" s="129">
        <v>833139.5</v>
      </c>
      <c r="Z48" s="129">
        <v>5080</v>
      </c>
      <c r="AA48" s="129">
        <v>480747.32</v>
      </c>
      <c r="AB48" s="129">
        <v>98892.26</v>
      </c>
    </row>
    <row r="49" spans="1:30" x14ac:dyDescent="0.2">
      <c r="A49" s="273" t="s">
        <v>244</v>
      </c>
      <c r="B49" s="127">
        <v>686402.32</v>
      </c>
      <c r="C49" s="127">
        <v>0</v>
      </c>
      <c r="D49" s="127">
        <v>23343.96</v>
      </c>
      <c r="F49" s="273">
        <v>1116055.8700000001</v>
      </c>
      <c r="G49" s="273">
        <v>1987910.07</v>
      </c>
      <c r="H49" s="273">
        <v>73999</v>
      </c>
      <c r="I49" s="128">
        <v>168490</v>
      </c>
      <c r="J49" s="128">
        <v>28234</v>
      </c>
      <c r="L49" s="128">
        <v>32000</v>
      </c>
      <c r="M49" s="128">
        <v>0</v>
      </c>
      <c r="P49" s="273">
        <v>387812.99</v>
      </c>
      <c r="Q49" s="273">
        <v>2273364.33</v>
      </c>
      <c r="S49" s="100">
        <v>258212.73</v>
      </c>
      <c r="U49" s="100">
        <v>3836.66</v>
      </c>
      <c r="V49" s="100">
        <v>359800</v>
      </c>
      <c r="X49" s="129">
        <v>608090</v>
      </c>
      <c r="Z49" s="129">
        <v>1024</v>
      </c>
      <c r="AA49" s="129">
        <v>269987.18</v>
      </c>
      <c r="AB49" s="129">
        <v>145427.42000000001</v>
      </c>
    </row>
    <row r="50" spans="1:30" x14ac:dyDescent="0.2">
      <c r="A50" s="273" t="s">
        <v>248</v>
      </c>
      <c r="B50" s="127">
        <v>683118.44</v>
      </c>
      <c r="C50" s="127">
        <v>37814</v>
      </c>
      <c r="D50" s="127">
        <v>17049.29</v>
      </c>
      <c r="F50" s="273">
        <v>302921.83</v>
      </c>
      <c r="G50" s="273">
        <v>724325.52</v>
      </c>
      <c r="I50" s="128">
        <v>0</v>
      </c>
      <c r="J50" s="128">
        <v>0</v>
      </c>
      <c r="L50" s="128">
        <v>374421.34</v>
      </c>
      <c r="M50" s="128">
        <v>0</v>
      </c>
      <c r="P50" s="273">
        <v>55344</v>
      </c>
      <c r="Q50" s="273">
        <v>2191305.25</v>
      </c>
      <c r="S50" s="100">
        <v>702284.17</v>
      </c>
      <c r="U50" s="100">
        <v>1187.01</v>
      </c>
      <c r="V50" s="100">
        <v>675557.1</v>
      </c>
      <c r="X50" s="129">
        <v>922407.1</v>
      </c>
      <c r="Y50" s="129">
        <v>15632</v>
      </c>
      <c r="AA50" s="129">
        <v>605269.12</v>
      </c>
      <c r="AB50" s="129">
        <v>135349.72</v>
      </c>
    </row>
    <row r="51" spans="1:30" x14ac:dyDescent="0.2">
      <c r="A51" s="273" t="s">
        <v>249</v>
      </c>
      <c r="B51" s="127">
        <v>1421859.44</v>
      </c>
      <c r="C51" s="127">
        <v>0</v>
      </c>
      <c r="D51" s="127">
        <v>46275.88</v>
      </c>
      <c r="F51" s="273">
        <v>1021619.27</v>
      </c>
      <c r="G51" s="273">
        <v>457672.56</v>
      </c>
      <c r="I51" s="128">
        <v>0</v>
      </c>
      <c r="J51" s="128">
        <v>0</v>
      </c>
      <c r="L51" s="128">
        <v>377225.55</v>
      </c>
      <c r="M51" s="128">
        <v>1541.98</v>
      </c>
      <c r="Q51" s="273">
        <v>2281491.52</v>
      </c>
      <c r="S51" s="100">
        <v>1439333.17</v>
      </c>
      <c r="T51" s="100">
        <v>16900</v>
      </c>
      <c r="U51" s="100">
        <v>3169.54</v>
      </c>
      <c r="V51" s="100">
        <v>1138870</v>
      </c>
      <c r="W51" s="100">
        <v>1750</v>
      </c>
      <c r="X51" s="129">
        <v>1770900</v>
      </c>
      <c r="Y51" s="129">
        <v>5618</v>
      </c>
      <c r="AA51" s="129">
        <v>1148036.03</v>
      </c>
      <c r="AB51" s="129">
        <v>135821.74</v>
      </c>
    </row>
    <row r="52" spans="1:30" x14ac:dyDescent="0.2">
      <c r="A52" s="273" t="s">
        <v>250</v>
      </c>
      <c r="B52" s="127">
        <v>196437.18</v>
      </c>
      <c r="C52" s="127">
        <v>31800</v>
      </c>
      <c r="D52" s="127">
        <v>17368.93</v>
      </c>
      <c r="F52" s="273">
        <v>474885.36</v>
      </c>
      <c r="G52" s="273">
        <v>541821.22</v>
      </c>
      <c r="I52" s="128">
        <v>0</v>
      </c>
      <c r="J52" s="128">
        <v>0</v>
      </c>
      <c r="L52" s="128">
        <v>85279.25</v>
      </c>
      <c r="M52" s="128">
        <v>2676.12</v>
      </c>
      <c r="P52" s="273">
        <v>1035.6400000000001</v>
      </c>
      <c r="Q52" s="273">
        <v>2647377.69</v>
      </c>
      <c r="S52" s="100">
        <v>1154397.1200000001</v>
      </c>
      <c r="U52" s="100">
        <v>872.97</v>
      </c>
      <c r="V52" s="100">
        <v>630851.9</v>
      </c>
      <c r="X52" s="129">
        <v>1061649.8999999999</v>
      </c>
      <c r="Y52" s="129">
        <v>16336.45</v>
      </c>
      <c r="AA52" s="129">
        <v>1082502.67</v>
      </c>
      <c r="AB52" s="129">
        <v>135146.23999999999</v>
      </c>
    </row>
    <row r="53" spans="1:30" x14ac:dyDescent="0.2">
      <c r="A53" s="273" t="s">
        <v>251</v>
      </c>
      <c r="B53" s="127">
        <v>498033.68</v>
      </c>
      <c r="C53" s="127">
        <v>0</v>
      </c>
      <c r="D53" s="127">
        <v>42709.73</v>
      </c>
      <c r="F53" s="273">
        <v>446552.66</v>
      </c>
      <c r="G53" s="273">
        <v>455084.08</v>
      </c>
      <c r="I53" s="128">
        <v>0</v>
      </c>
      <c r="J53" s="128">
        <v>0</v>
      </c>
      <c r="L53" s="128">
        <v>380812.64</v>
      </c>
      <c r="M53" s="128">
        <v>1860</v>
      </c>
      <c r="Q53" s="273">
        <v>4706462.17</v>
      </c>
      <c r="S53" s="100">
        <v>776642.72</v>
      </c>
      <c r="U53" s="100">
        <v>1368.61</v>
      </c>
      <c r="V53" s="100">
        <v>938875</v>
      </c>
      <c r="X53" s="129">
        <v>1129835</v>
      </c>
      <c r="Y53" s="129">
        <v>8608</v>
      </c>
      <c r="AA53" s="129">
        <v>690647.13</v>
      </c>
      <c r="AB53" s="129">
        <v>121482.19</v>
      </c>
    </row>
    <row r="54" spans="1:30" x14ac:dyDescent="0.2">
      <c r="A54" s="273" t="s">
        <v>255</v>
      </c>
      <c r="B54" s="127">
        <v>782701.71</v>
      </c>
      <c r="C54" s="127">
        <v>0</v>
      </c>
      <c r="D54" s="127">
        <v>35423.699999999997</v>
      </c>
      <c r="F54" s="273">
        <v>1193379.8700000001</v>
      </c>
      <c r="G54" s="273">
        <v>461813.61</v>
      </c>
      <c r="H54" s="273">
        <v>0</v>
      </c>
      <c r="L54" s="128">
        <v>289155</v>
      </c>
      <c r="M54" s="128">
        <v>2245</v>
      </c>
      <c r="P54" s="273">
        <v>953281.74</v>
      </c>
      <c r="Q54" s="273">
        <v>954921</v>
      </c>
      <c r="S54" s="100">
        <v>941599.47</v>
      </c>
      <c r="T54" s="100">
        <v>64500</v>
      </c>
      <c r="U54" s="100">
        <v>1269.77</v>
      </c>
      <c r="V54" s="100">
        <v>552560</v>
      </c>
      <c r="W54" s="100">
        <v>496934.67</v>
      </c>
      <c r="X54" s="129">
        <v>900283</v>
      </c>
      <c r="Y54" s="129">
        <v>890</v>
      </c>
      <c r="Z54" s="129">
        <v>9000</v>
      </c>
      <c r="AA54" s="129">
        <v>651896.15</v>
      </c>
      <c r="AB54" s="129">
        <v>120018.61</v>
      </c>
      <c r="AD54" s="129">
        <v>100000</v>
      </c>
    </row>
    <row r="55" spans="1:30" x14ac:dyDescent="0.2">
      <c r="A55" s="273" t="s">
        <v>256</v>
      </c>
      <c r="B55" s="127">
        <v>3336021.76</v>
      </c>
      <c r="C55" s="127">
        <v>6500</v>
      </c>
      <c r="D55" s="127">
        <v>24138.14</v>
      </c>
      <c r="F55" s="273">
        <v>824776.36</v>
      </c>
      <c r="G55" s="273">
        <v>512290.1</v>
      </c>
      <c r="J55" s="128">
        <v>7249</v>
      </c>
      <c r="L55" s="128">
        <v>9701</v>
      </c>
      <c r="M55" s="128">
        <v>2595980.75</v>
      </c>
      <c r="P55" s="273">
        <v>740145.36</v>
      </c>
      <c r="Q55" s="273">
        <v>2528782.23</v>
      </c>
      <c r="S55" s="100">
        <v>572053.97</v>
      </c>
      <c r="U55" s="100">
        <v>3732.72</v>
      </c>
      <c r="V55" s="100">
        <v>745320</v>
      </c>
      <c r="W55" s="100">
        <v>1168494.3600000001</v>
      </c>
      <c r="X55" s="129">
        <v>1133858</v>
      </c>
      <c r="Y55" s="129">
        <v>54647</v>
      </c>
      <c r="AA55" s="129">
        <v>2344245.9300000002</v>
      </c>
      <c r="AB55" s="129">
        <v>133916.1</v>
      </c>
    </row>
    <row r="56" spans="1:30" x14ac:dyDescent="0.2">
      <c r="A56" s="273" t="s">
        <v>257</v>
      </c>
      <c r="B56" s="127">
        <v>466278.21</v>
      </c>
      <c r="C56" s="127">
        <v>15100</v>
      </c>
      <c r="D56" s="127">
        <v>33731.71</v>
      </c>
      <c r="F56" s="273">
        <v>1107697.58</v>
      </c>
      <c r="G56" s="273">
        <v>103198.84</v>
      </c>
      <c r="L56" s="128">
        <v>221300</v>
      </c>
      <c r="M56" s="128">
        <v>1105</v>
      </c>
      <c r="P56" s="273">
        <v>-878283.71</v>
      </c>
      <c r="Q56" s="273">
        <v>2500517.0699999998</v>
      </c>
      <c r="S56" s="100">
        <v>566691.32999999996</v>
      </c>
      <c r="T56" s="100">
        <v>18200</v>
      </c>
      <c r="U56" s="100">
        <v>698.63</v>
      </c>
      <c r="V56" s="100">
        <v>797840</v>
      </c>
      <c r="W56" s="100">
        <v>21300</v>
      </c>
      <c r="X56" s="129">
        <v>980198</v>
      </c>
      <c r="Y56" s="129">
        <v>20604</v>
      </c>
      <c r="AA56" s="129">
        <v>414944.44</v>
      </c>
      <c r="AB56" s="129">
        <v>107061.54</v>
      </c>
    </row>
    <row r="57" spans="1:30" x14ac:dyDescent="0.2">
      <c r="A57" s="273" t="s">
        <v>258</v>
      </c>
      <c r="B57" s="127">
        <v>472017.9</v>
      </c>
      <c r="C57" s="127">
        <v>0</v>
      </c>
      <c r="D57" s="127">
        <v>37654.239999999998</v>
      </c>
      <c r="F57" s="273">
        <v>672077.23</v>
      </c>
      <c r="G57" s="273">
        <v>563595.43999999994</v>
      </c>
      <c r="L57" s="128">
        <v>103195</v>
      </c>
      <c r="M57" s="128">
        <v>2397</v>
      </c>
      <c r="P57" s="273">
        <v>-248291.97</v>
      </c>
      <c r="Q57" s="273">
        <v>1946573.94</v>
      </c>
      <c r="S57" s="100">
        <v>1010857.84</v>
      </c>
      <c r="U57" s="100">
        <v>844.81</v>
      </c>
      <c r="V57" s="100">
        <v>748950</v>
      </c>
      <c r="W57" s="100">
        <v>50700</v>
      </c>
      <c r="X57" s="129">
        <v>1201977</v>
      </c>
      <c r="Y57" s="129">
        <v>38068</v>
      </c>
      <c r="AA57" s="129">
        <v>450192.59</v>
      </c>
      <c r="AB57" s="129">
        <v>178432.22</v>
      </c>
    </row>
    <row r="58" spans="1:30" x14ac:dyDescent="0.2">
      <c r="A58" s="273" t="s">
        <v>259</v>
      </c>
      <c r="B58" s="127">
        <v>271497.90999999997</v>
      </c>
      <c r="C58" s="127">
        <v>0</v>
      </c>
      <c r="D58" s="127">
        <v>37862.49</v>
      </c>
      <c r="F58" s="273">
        <v>249582.17</v>
      </c>
      <c r="G58" s="273">
        <v>126044.69</v>
      </c>
      <c r="I58" s="128">
        <v>0</v>
      </c>
      <c r="J58" s="128">
        <v>6092</v>
      </c>
      <c r="L58" s="128">
        <v>120100</v>
      </c>
      <c r="M58" s="128">
        <v>434</v>
      </c>
      <c r="P58" s="273">
        <v>-295573.74</v>
      </c>
      <c r="Q58" s="273">
        <v>980950.37</v>
      </c>
      <c r="S58" s="100">
        <v>440789.17</v>
      </c>
      <c r="U58" s="100">
        <v>299.14999999999998</v>
      </c>
      <c r="V58" s="100">
        <v>698180</v>
      </c>
      <c r="W58" s="100">
        <v>110500</v>
      </c>
      <c r="X58" s="129">
        <v>826005</v>
      </c>
      <c r="Y58" s="129">
        <v>17056</v>
      </c>
      <c r="AA58" s="129">
        <v>491200.62</v>
      </c>
      <c r="AB58" s="129">
        <v>42306.07</v>
      </c>
    </row>
    <row r="59" spans="1:30" x14ac:dyDescent="0.2">
      <c r="A59" s="273" t="s">
        <v>260</v>
      </c>
      <c r="B59" s="127">
        <v>226516.18</v>
      </c>
      <c r="C59" s="127">
        <v>0</v>
      </c>
      <c r="D59" s="127">
        <v>18285.61</v>
      </c>
      <c r="F59" s="273">
        <v>1161063.3799999999</v>
      </c>
      <c r="G59" s="273">
        <v>60810</v>
      </c>
      <c r="L59" s="128">
        <v>13900</v>
      </c>
      <c r="M59" s="128">
        <v>514</v>
      </c>
      <c r="P59" s="273">
        <v>-142893.22</v>
      </c>
      <c r="Q59" s="273">
        <v>1692734.22</v>
      </c>
      <c r="S59" s="100">
        <v>369651.97</v>
      </c>
      <c r="U59" s="100">
        <v>390.59</v>
      </c>
      <c r="V59" s="100">
        <v>548920</v>
      </c>
      <c r="W59" s="100">
        <v>6582</v>
      </c>
      <c r="X59" s="129">
        <v>633083</v>
      </c>
      <c r="Y59" s="129">
        <v>9232</v>
      </c>
      <c r="AA59" s="129">
        <v>290232.99</v>
      </c>
      <c r="AB59" s="129">
        <v>90332.4</v>
      </c>
    </row>
    <row r="60" spans="1:30" x14ac:dyDescent="0.2">
      <c r="A60" s="273" t="s">
        <v>264</v>
      </c>
      <c r="B60" s="127">
        <v>532218.93999999994</v>
      </c>
      <c r="C60" s="127">
        <v>42981</v>
      </c>
      <c r="D60" s="127">
        <v>8349.94</v>
      </c>
      <c r="F60" s="273">
        <v>895318.5</v>
      </c>
      <c r="G60" s="273">
        <v>-430223.49</v>
      </c>
      <c r="I60" s="128">
        <v>49591</v>
      </c>
      <c r="J60" s="128">
        <v>71323.37</v>
      </c>
      <c r="L60" s="128">
        <v>168900</v>
      </c>
      <c r="S60" s="100">
        <v>1011259.31</v>
      </c>
      <c r="U60" s="100">
        <v>396.15</v>
      </c>
      <c r="V60" s="100">
        <v>481294.7</v>
      </c>
      <c r="X60" s="129">
        <v>900096.66</v>
      </c>
      <c r="Y60" s="129">
        <v>5840</v>
      </c>
      <c r="Z60" s="129">
        <v>13000</v>
      </c>
      <c r="AA60" s="129">
        <v>329808.58</v>
      </c>
      <c r="AB60" s="129">
        <v>143253.18</v>
      </c>
    </row>
    <row r="61" spans="1:30" x14ac:dyDescent="0.2">
      <c r="A61" s="273" t="s">
        <v>265</v>
      </c>
      <c r="B61" s="127">
        <v>1163582.8400000001</v>
      </c>
      <c r="C61" s="127">
        <v>126510</v>
      </c>
      <c r="D61" s="127">
        <v>104657.65</v>
      </c>
      <c r="F61" s="273">
        <v>753726.37</v>
      </c>
      <c r="G61" s="273">
        <v>29570.76</v>
      </c>
      <c r="I61" s="128">
        <v>5250</v>
      </c>
      <c r="J61" s="128">
        <v>16400</v>
      </c>
      <c r="L61" s="128">
        <v>253953</v>
      </c>
      <c r="M61" s="128">
        <v>9966</v>
      </c>
      <c r="P61" s="273">
        <v>95260.28</v>
      </c>
      <c r="Q61" s="273">
        <v>1549075.07</v>
      </c>
      <c r="R61" s="100">
        <v>159.38999999999999</v>
      </c>
      <c r="S61" s="100">
        <v>1491432.91</v>
      </c>
      <c r="T61" s="100">
        <v>70497</v>
      </c>
      <c r="U61" s="100">
        <v>1092.5</v>
      </c>
      <c r="V61" s="100">
        <v>635294.1</v>
      </c>
      <c r="W61" s="100">
        <v>146400</v>
      </c>
      <c r="X61" s="129">
        <v>868574.1</v>
      </c>
      <c r="AA61" s="129">
        <v>666947.47</v>
      </c>
      <c r="AB61" s="129">
        <v>294617.15000000002</v>
      </c>
    </row>
    <row r="62" spans="1:30" x14ac:dyDescent="0.2">
      <c r="A62" s="273" t="s">
        <v>266</v>
      </c>
      <c r="B62" s="127">
        <v>592103.39</v>
      </c>
      <c r="C62" s="127">
        <v>881031</v>
      </c>
      <c r="D62" s="127">
        <v>66553.509999999995</v>
      </c>
      <c r="F62" s="273">
        <v>84686.98</v>
      </c>
      <c r="G62" s="273">
        <v>183480.11</v>
      </c>
      <c r="J62" s="128">
        <v>18525</v>
      </c>
      <c r="L62" s="128">
        <v>200000</v>
      </c>
      <c r="M62" s="128">
        <v>895001.68</v>
      </c>
      <c r="Q62" s="273">
        <v>3406179.86</v>
      </c>
      <c r="S62" s="100">
        <v>1251658.3600000001</v>
      </c>
      <c r="U62" s="100">
        <v>321.64</v>
      </c>
      <c r="V62" s="100">
        <v>747663.4</v>
      </c>
      <c r="W62" s="100">
        <v>182400</v>
      </c>
      <c r="X62" s="129">
        <v>1011863.4</v>
      </c>
      <c r="AA62" s="129">
        <v>805952.42</v>
      </c>
      <c r="AB62" s="129">
        <v>113710.17</v>
      </c>
    </row>
    <row r="63" spans="1:30" x14ac:dyDescent="0.2">
      <c r="A63" s="273" t="s">
        <v>267</v>
      </c>
      <c r="B63" s="127">
        <v>347022.04</v>
      </c>
      <c r="C63" s="127">
        <v>70200</v>
      </c>
      <c r="D63" s="127">
        <v>31897.29</v>
      </c>
      <c r="F63" s="273">
        <v>245958.22</v>
      </c>
      <c r="G63" s="273">
        <v>164454.79</v>
      </c>
      <c r="I63" s="128">
        <v>0</v>
      </c>
      <c r="J63" s="128">
        <v>13325</v>
      </c>
      <c r="L63" s="128">
        <v>170634</v>
      </c>
      <c r="Q63" s="273">
        <v>1679166.57</v>
      </c>
      <c r="S63" s="100">
        <v>983428.34</v>
      </c>
      <c r="U63" s="100">
        <v>316.01</v>
      </c>
      <c r="V63" s="100">
        <v>55766.6</v>
      </c>
      <c r="X63" s="129">
        <v>269586.59999999998</v>
      </c>
      <c r="Z63" s="129">
        <v>15696</v>
      </c>
      <c r="AA63" s="129">
        <v>427561.76</v>
      </c>
      <c r="AB63" s="129">
        <v>110473.46</v>
      </c>
    </row>
    <row r="64" spans="1:30" x14ac:dyDescent="0.2">
      <c r="A64" s="273" t="s">
        <v>268</v>
      </c>
      <c r="B64" s="127">
        <v>768155.63</v>
      </c>
      <c r="C64" s="127">
        <v>27298</v>
      </c>
      <c r="D64" s="127">
        <v>15091.18</v>
      </c>
      <c r="F64" s="273">
        <v>577757.82999999996</v>
      </c>
      <c r="G64" s="273">
        <v>261956.46</v>
      </c>
      <c r="I64" s="128">
        <v>0</v>
      </c>
      <c r="J64" s="128">
        <v>57350</v>
      </c>
      <c r="L64" s="128">
        <v>-19200</v>
      </c>
      <c r="M64" s="128">
        <v>329015</v>
      </c>
      <c r="Q64" s="273">
        <v>1290095.46</v>
      </c>
      <c r="S64" s="100">
        <v>1225773.56</v>
      </c>
      <c r="U64" s="100">
        <v>231.96</v>
      </c>
      <c r="V64" s="100">
        <v>446321</v>
      </c>
      <c r="W64" s="100">
        <v>80400</v>
      </c>
      <c r="X64" s="129">
        <v>775341</v>
      </c>
      <c r="AA64" s="129">
        <v>406602.46</v>
      </c>
      <c r="AB64" s="129">
        <v>82136.740000000005</v>
      </c>
    </row>
    <row r="65" spans="1:28" x14ac:dyDescent="0.2">
      <c r="A65" s="273" t="s">
        <v>269</v>
      </c>
      <c r="B65" s="127">
        <v>857820.05</v>
      </c>
      <c r="C65" s="127">
        <v>0</v>
      </c>
      <c r="D65" s="127">
        <v>21000</v>
      </c>
      <c r="F65" s="273">
        <v>120448.71</v>
      </c>
      <c r="G65" s="273">
        <v>150128.39000000001</v>
      </c>
      <c r="I65" s="128">
        <v>14873</v>
      </c>
      <c r="J65" s="128">
        <v>137665</v>
      </c>
      <c r="L65" s="128">
        <v>250413</v>
      </c>
      <c r="M65" s="128">
        <v>4975</v>
      </c>
      <c r="P65" s="273">
        <v>-1474426.49</v>
      </c>
      <c r="Q65" s="273">
        <v>2056145.55</v>
      </c>
      <c r="S65" s="100">
        <v>1279340.53</v>
      </c>
      <c r="U65" s="100">
        <v>799.51</v>
      </c>
      <c r="V65" s="100">
        <v>1105069</v>
      </c>
      <c r="W65" s="100">
        <v>7500</v>
      </c>
      <c r="X65" s="129">
        <v>1384039</v>
      </c>
      <c r="Z65" s="129">
        <v>13592</v>
      </c>
      <c r="AA65" s="129">
        <v>521359.99</v>
      </c>
      <c r="AB65" s="129">
        <v>200901.96</v>
      </c>
    </row>
    <row r="66" spans="1:28" x14ac:dyDescent="0.2">
      <c r="A66" s="273" t="s">
        <v>273</v>
      </c>
      <c r="B66" s="127">
        <v>373112.62</v>
      </c>
      <c r="C66" s="127">
        <v>44700</v>
      </c>
      <c r="D66" s="127">
        <v>102963.1</v>
      </c>
      <c r="F66" s="273">
        <v>860176.89</v>
      </c>
      <c r="G66" s="273">
        <v>547082.89</v>
      </c>
      <c r="I66" s="128">
        <v>12127</v>
      </c>
      <c r="J66" s="128">
        <v>20752.27</v>
      </c>
      <c r="L66" s="128">
        <v>68930</v>
      </c>
      <c r="M66" s="128">
        <v>12162.5</v>
      </c>
      <c r="P66" s="273">
        <v>-233564.22</v>
      </c>
      <c r="Q66" s="273">
        <v>2912713.08</v>
      </c>
      <c r="S66" s="100">
        <v>1239082.55</v>
      </c>
      <c r="T66" s="100">
        <v>284051</v>
      </c>
      <c r="U66" s="100">
        <v>1251.49</v>
      </c>
      <c r="X66" s="129">
        <v>550550</v>
      </c>
      <c r="AA66" s="129">
        <v>1332598.78</v>
      </c>
      <c r="AB66" s="129">
        <v>200838.51</v>
      </c>
    </row>
    <row r="67" spans="1:28" x14ac:dyDescent="0.2">
      <c r="A67" s="273" t="s">
        <v>274</v>
      </c>
      <c r="B67" s="127">
        <v>368639.47</v>
      </c>
      <c r="C67" s="127">
        <v>0</v>
      </c>
      <c r="D67" s="127">
        <v>58180.59</v>
      </c>
      <c r="F67" s="273">
        <v>933351.65</v>
      </c>
      <c r="G67" s="273">
        <v>651760.25</v>
      </c>
      <c r="I67" s="128">
        <v>6500</v>
      </c>
      <c r="J67" s="128">
        <v>15801.33</v>
      </c>
      <c r="L67" s="128">
        <v>0</v>
      </c>
      <c r="M67" s="128">
        <v>1750</v>
      </c>
      <c r="P67" s="273">
        <v>617920.51</v>
      </c>
      <c r="Q67" s="273">
        <v>1364480.05</v>
      </c>
      <c r="S67" s="100">
        <v>971364.79</v>
      </c>
      <c r="T67" s="100">
        <v>23616</v>
      </c>
      <c r="U67" s="100">
        <v>877.4</v>
      </c>
      <c r="X67" s="129">
        <v>395140</v>
      </c>
      <c r="AA67" s="129">
        <v>468683.66</v>
      </c>
      <c r="AB67" s="129">
        <v>136019.94</v>
      </c>
    </row>
    <row r="68" spans="1:28" x14ac:dyDescent="0.2">
      <c r="A68" s="273" t="s">
        <v>275</v>
      </c>
      <c r="B68" s="127">
        <v>160405.76000000001</v>
      </c>
      <c r="C68" s="127">
        <v>0</v>
      </c>
      <c r="D68" s="127">
        <v>10388.76</v>
      </c>
      <c r="F68" s="273">
        <v>900530.98</v>
      </c>
      <c r="G68" s="273">
        <v>346330.73</v>
      </c>
      <c r="I68" s="128">
        <v>21690</v>
      </c>
      <c r="J68" s="128">
        <v>18551.72</v>
      </c>
      <c r="L68" s="128">
        <v>0</v>
      </c>
      <c r="M68" s="128">
        <v>1891.12</v>
      </c>
      <c r="O68" s="273">
        <v>-729998.35</v>
      </c>
      <c r="Q68" s="273">
        <v>2067672.51</v>
      </c>
      <c r="S68" s="100">
        <v>788206.39</v>
      </c>
      <c r="T68" s="100">
        <v>23616</v>
      </c>
      <c r="U68" s="100">
        <v>326.51</v>
      </c>
      <c r="X68" s="129">
        <v>167440</v>
      </c>
      <c r="AA68" s="129">
        <v>432085.3</v>
      </c>
      <c r="AB68" s="129">
        <v>156188.37</v>
      </c>
    </row>
    <row r="69" spans="1:28" x14ac:dyDescent="0.2">
      <c r="A69" s="273" t="s">
        <v>276</v>
      </c>
      <c r="B69" s="127">
        <v>270269.48</v>
      </c>
      <c r="C69" s="127">
        <v>100</v>
      </c>
      <c r="D69" s="127">
        <v>4286.79</v>
      </c>
      <c r="F69" s="273">
        <v>859236.68</v>
      </c>
      <c r="G69" s="273">
        <v>655775.24</v>
      </c>
      <c r="I69" s="128">
        <v>4645</v>
      </c>
      <c r="J69" s="128">
        <v>56492</v>
      </c>
      <c r="L69" s="128">
        <v>0</v>
      </c>
      <c r="M69" s="128">
        <v>0</v>
      </c>
      <c r="P69" s="273">
        <v>-466933.72</v>
      </c>
      <c r="Q69" s="273">
        <v>2226508.67</v>
      </c>
      <c r="S69" s="100">
        <v>1086449.76</v>
      </c>
      <c r="U69" s="100">
        <v>505.79</v>
      </c>
      <c r="W69" s="100">
        <v>8000</v>
      </c>
      <c r="X69" s="129">
        <v>330168</v>
      </c>
      <c r="Z69" s="129">
        <v>10422</v>
      </c>
      <c r="AA69" s="129">
        <v>515723.05</v>
      </c>
      <c r="AB69" s="129">
        <v>175874.26</v>
      </c>
    </row>
    <row r="70" spans="1:28" x14ac:dyDescent="0.2">
      <c r="A70" s="273" t="s">
        <v>277</v>
      </c>
      <c r="B70" s="127">
        <v>290595.21000000002</v>
      </c>
      <c r="C70" s="127">
        <v>0</v>
      </c>
      <c r="D70" s="127">
        <v>37976.36</v>
      </c>
      <c r="F70" s="273">
        <v>563110.94999999995</v>
      </c>
      <c r="G70" s="273">
        <v>880793.2</v>
      </c>
      <c r="I70" s="128">
        <v>22530</v>
      </c>
      <c r="J70" s="128">
        <v>19613.95</v>
      </c>
      <c r="M70" s="128">
        <v>0</v>
      </c>
      <c r="P70" s="273">
        <v>648.83000000000004</v>
      </c>
      <c r="Q70" s="273">
        <v>2114406.96</v>
      </c>
      <c r="S70" s="100">
        <v>1312004.52</v>
      </c>
      <c r="U70" s="100">
        <v>1485.99</v>
      </c>
      <c r="X70" s="129">
        <v>389256</v>
      </c>
      <c r="Z70" s="129">
        <v>3776</v>
      </c>
      <c r="AA70" s="129">
        <v>697840.23</v>
      </c>
      <c r="AB70" s="129">
        <v>204310.91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N123"/>
  <sheetViews>
    <sheetView topLeftCell="Y1" zoomScale="40" zoomScaleNormal="40" workbookViewId="0">
      <selection activeCell="AL32" sqref="AL32"/>
    </sheetView>
  </sheetViews>
  <sheetFormatPr defaultColWidth="9" defaultRowHeight="14.25" x14ac:dyDescent="0.2"/>
  <cols>
    <col min="1" max="1" width="5.5" style="1" bestFit="1" customWidth="1"/>
    <col min="2" max="2" width="13.75" style="1" bestFit="1" customWidth="1"/>
    <col min="3" max="3" width="7.5" style="90" bestFit="1" customWidth="1"/>
    <col min="4" max="4" width="26.875" style="90" customWidth="1"/>
    <col min="5" max="5" width="39" style="126" bestFit="1" customWidth="1"/>
    <col min="6" max="6" width="33.125" style="127" bestFit="1" customWidth="1"/>
    <col min="7" max="7" width="31" style="127" bestFit="1" customWidth="1"/>
    <col min="8" max="8" width="22.75" style="127" bestFit="1" customWidth="1"/>
    <col min="9" max="9" width="22.5" style="127" bestFit="1" customWidth="1"/>
    <col min="10" max="11" width="14.625" style="126" bestFit="1" customWidth="1"/>
    <col min="12" max="12" width="16.625" style="128" bestFit="1" customWidth="1"/>
    <col min="13" max="13" width="18.875" style="128" bestFit="1" customWidth="1"/>
    <col min="14" max="14" width="18.125" style="128" bestFit="1" customWidth="1"/>
    <col min="15" max="15" width="20.125" style="128" bestFit="1" customWidth="1"/>
    <col min="16" max="16" width="22.375" style="126" bestFit="1" customWidth="1"/>
    <col min="17" max="17" width="26.5" style="126" bestFit="1" customWidth="1"/>
    <col min="18" max="18" width="26.625" style="126" bestFit="1" customWidth="1"/>
    <col min="19" max="19" width="15" style="126" bestFit="1" customWidth="1"/>
    <col min="20" max="20" width="42.875" style="100" bestFit="1" customWidth="1"/>
    <col min="21" max="21" width="43.625" style="100" bestFit="1" customWidth="1"/>
    <col min="22" max="22" width="27.75" style="100" bestFit="1" customWidth="1"/>
    <col min="23" max="23" width="37.25" style="100" bestFit="1" customWidth="1"/>
    <col min="24" max="24" width="53.125" style="100" bestFit="1" customWidth="1"/>
    <col min="25" max="25" width="14.625" style="100" bestFit="1" customWidth="1"/>
    <col min="26" max="26" width="19.125" style="100" bestFit="1" customWidth="1"/>
    <col min="27" max="27" width="25.5" style="129" bestFit="1" customWidth="1"/>
    <col min="28" max="28" width="23.875" style="129" bestFit="1" customWidth="1"/>
    <col min="29" max="29" width="41" style="129" bestFit="1" customWidth="1"/>
    <col min="30" max="31" width="41" style="129" customWidth="1"/>
    <col min="32" max="32" width="29.625" style="129" bestFit="1" customWidth="1"/>
    <col min="33" max="33" width="29.625" style="129" customWidth="1"/>
    <col min="34" max="34" width="31.875" style="129" bestFit="1" customWidth="1"/>
    <col min="35" max="35" width="16.5" style="53" bestFit="1" customWidth="1"/>
    <col min="36" max="36" width="14.125" style="34" bestFit="1" customWidth="1"/>
    <col min="37" max="37" width="14.125" style="31" bestFit="1" customWidth="1"/>
    <col min="38" max="38" width="15.125" style="49" bestFit="1" customWidth="1"/>
    <col min="39" max="39" width="15.125" style="41" bestFit="1" customWidth="1"/>
    <col min="40" max="40" width="14.625" style="32" bestFit="1" customWidth="1"/>
    <col min="41" max="16384" width="9" style="1"/>
  </cols>
  <sheetData>
    <row r="1" spans="1:40" x14ac:dyDescent="0.2">
      <c r="E1" s="273" t="s">
        <v>591</v>
      </c>
      <c r="F1" s="127" t="s">
        <v>1440</v>
      </c>
      <c r="G1" s="127" t="s">
        <v>1441</v>
      </c>
      <c r="H1" s="127" t="s">
        <v>1442</v>
      </c>
      <c r="I1" s="127" t="s">
        <v>1443</v>
      </c>
      <c r="J1" s="273" t="s">
        <v>1445</v>
      </c>
      <c r="K1" s="273" t="s">
        <v>1446</v>
      </c>
      <c r="L1" s="128" t="s">
        <v>1449</v>
      </c>
      <c r="M1" s="128" t="s">
        <v>1450</v>
      </c>
      <c r="N1" s="128" t="s">
        <v>1451</v>
      </c>
      <c r="O1" s="128" t="s">
        <v>1452</v>
      </c>
      <c r="P1" s="273" t="s">
        <v>1453</v>
      </c>
      <c r="Q1" s="273" t="s">
        <v>1454</v>
      </c>
      <c r="R1" s="273" t="s">
        <v>1455</v>
      </c>
      <c r="S1" s="273" t="s">
        <v>1456</v>
      </c>
      <c r="T1" s="100" t="s">
        <v>1706</v>
      </c>
      <c r="U1" s="100" t="s">
        <v>1457</v>
      </c>
      <c r="V1" s="100" t="s">
        <v>1458</v>
      </c>
      <c r="W1" s="100" t="s">
        <v>1459</v>
      </c>
      <c r="X1" s="100" t="s">
        <v>1460</v>
      </c>
      <c r="Y1" s="100" t="s">
        <v>1461</v>
      </c>
      <c r="Z1" s="100" t="s">
        <v>1463</v>
      </c>
      <c r="AA1" s="129" t="s">
        <v>1464</v>
      </c>
      <c r="AB1" s="129" t="s">
        <v>1465</v>
      </c>
      <c r="AC1" s="129" t="s">
        <v>1466</v>
      </c>
      <c r="AD1" s="129" t="s">
        <v>1467</v>
      </c>
      <c r="AE1" s="129" t="s">
        <v>1468</v>
      </c>
      <c r="AF1" s="129" t="s">
        <v>1469</v>
      </c>
      <c r="AG1" s="129" t="s">
        <v>1472</v>
      </c>
      <c r="AI1" s="52" t="s">
        <v>6</v>
      </c>
      <c r="AJ1" s="33" t="s">
        <v>7</v>
      </c>
      <c r="AK1" s="16" t="s">
        <v>8</v>
      </c>
      <c r="AL1" s="22" t="s">
        <v>9</v>
      </c>
      <c r="AM1" s="23" t="s">
        <v>10</v>
      </c>
      <c r="AN1" s="71" t="s">
        <v>11</v>
      </c>
    </row>
    <row r="2" spans="1:40" x14ac:dyDescent="0.2">
      <c r="E2" s="273" t="s">
        <v>592</v>
      </c>
      <c r="F2" s="127" t="s">
        <v>1473</v>
      </c>
      <c r="G2" s="127" t="s">
        <v>1474</v>
      </c>
      <c r="H2" s="127" t="s">
        <v>1475</v>
      </c>
      <c r="I2" s="127" t="s">
        <v>1476</v>
      </c>
      <c r="J2" s="273" t="s">
        <v>1478</v>
      </c>
      <c r="K2" s="273" t="s">
        <v>1479</v>
      </c>
      <c r="L2" s="128" t="s">
        <v>1482</v>
      </c>
      <c r="M2" s="128" t="s">
        <v>1483</v>
      </c>
      <c r="N2" s="128" t="s">
        <v>1484</v>
      </c>
      <c r="O2" s="128" t="s">
        <v>1485</v>
      </c>
      <c r="P2" s="273" t="s">
        <v>1486</v>
      </c>
      <c r="Q2" s="273" t="s">
        <v>1487</v>
      </c>
      <c r="R2" s="273" t="s">
        <v>1488</v>
      </c>
      <c r="S2" s="273" t="s">
        <v>1489</v>
      </c>
      <c r="T2" s="100" t="s">
        <v>1709</v>
      </c>
      <c r="U2" s="100" t="s">
        <v>1490</v>
      </c>
      <c r="V2" s="100" t="s">
        <v>1491</v>
      </c>
      <c r="W2" s="100" t="s">
        <v>1492</v>
      </c>
      <c r="X2" s="100" t="s">
        <v>1493</v>
      </c>
      <c r="Y2" s="100" t="s">
        <v>1494</v>
      </c>
      <c r="Z2" s="100" t="s">
        <v>1496</v>
      </c>
      <c r="AA2" s="129" t="s">
        <v>1497</v>
      </c>
      <c r="AB2" s="129" t="s">
        <v>1498</v>
      </c>
      <c r="AC2" s="129" t="s">
        <v>1499</v>
      </c>
      <c r="AD2" s="129" t="s">
        <v>1500</v>
      </c>
      <c r="AE2" s="129" t="s">
        <v>1501</v>
      </c>
      <c r="AF2" s="129" t="s">
        <v>1502</v>
      </c>
      <c r="AG2" s="129" t="s">
        <v>1505</v>
      </c>
      <c r="AI2" s="52"/>
      <c r="AJ2" s="33"/>
      <c r="AK2" s="16"/>
      <c r="AL2" s="24"/>
      <c r="AM2" s="25"/>
      <c r="AN2" s="16"/>
    </row>
    <row r="3" spans="1:40" x14ac:dyDescent="0.2">
      <c r="C3" s="90" t="s">
        <v>816</v>
      </c>
      <c r="E3" s="273" t="s">
        <v>593</v>
      </c>
      <c r="F3" s="127">
        <v>40235642.420000002</v>
      </c>
      <c r="G3" s="127">
        <v>4899747.79</v>
      </c>
      <c r="H3" s="127">
        <v>3269887.04</v>
      </c>
      <c r="I3" s="127">
        <v>176.75</v>
      </c>
      <c r="J3" s="273">
        <v>77824549.010000005</v>
      </c>
      <c r="K3" s="273">
        <v>41714624.920000002</v>
      </c>
      <c r="L3" s="128">
        <v>532013</v>
      </c>
      <c r="M3" s="128">
        <v>1204134.04</v>
      </c>
      <c r="N3" s="128">
        <v>13000</v>
      </c>
      <c r="O3" s="128">
        <v>3625129</v>
      </c>
      <c r="P3" s="273">
        <v>401330.72</v>
      </c>
      <c r="Q3" s="273">
        <v>-123447658.81</v>
      </c>
      <c r="R3" s="273">
        <v>130263915.59</v>
      </c>
      <c r="S3" s="273">
        <v>126626131.06999999</v>
      </c>
      <c r="T3" s="100">
        <v>15.35</v>
      </c>
      <c r="U3" s="100">
        <v>77008473.400000006</v>
      </c>
      <c r="V3" s="100">
        <v>11389662.24</v>
      </c>
      <c r="W3" s="100">
        <v>67623.05</v>
      </c>
      <c r="X3" s="100">
        <v>4150</v>
      </c>
      <c r="Y3" s="100">
        <v>79526010.329999998</v>
      </c>
      <c r="Z3" s="100">
        <v>10767614.539999999</v>
      </c>
      <c r="AA3" s="129">
        <v>100548158.17</v>
      </c>
      <c r="AB3" s="129">
        <v>1530</v>
      </c>
      <c r="AC3" s="129">
        <v>127867</v>
      </c>
      <c r="AD3" s="129">
        <v>303654.59999999998</v>
      </c>
      <c r="AE3" s="129">
        <v>39994766.899999999</v>
      </c>
      <c r="AF3" s="129">
        <v>13273189.800000001</v>
      </c>
      <c r="AG3" s="129">
        <v>587861.93000000005</v>
      </c>
      <c r="AI3" s="100">
        <f>SUM(AI4:AI123)</f>
        <v>48405454</v>
      </c>
      <c r="AJ3" s="108">
        <f t="shared" ref="AJ3:AN3" si="0">SUM(AJ4:AJ123)</f>
        <v>5374276.040000001</v>
      </c>
      <c r="AK3" s="26">
        <f t="shared" si="0"/>
        <v>43031177.959999993</v>
      </c>
      <c r="AL3" s="27">
        <f t="shared" si="0"/>
        <v>178763548.90999994</v>
      </c>
      <c r="AM3" s="19">
        <f>SUM(AM4:AM123)</f>
        <v>154837028.39999998</v>
      </c>
      <c r="AN3" s="32">
        <f t="shared" si="0"/>
        <v>23926520.509999998</v>
      </c>
    </row>
    <row r="4" spans="1:40" x14ac:dyDescent="0.2">
      <c r="E4" s="273" t="s">
        <v>2051</v>
      </c>
      <c r="F4" s="127">
        <v>819585.98</v>
      </c>
      <c r="H4" s="127">
        <v>46949</v>
      </c>
      <c r="I4" s="127">
        <v>65.489999999999995</v>
      </c>
      <c r="J4" s="273">
        <v>9</v>
      </c>
      <c r="K4" s="273">
        <v>7</v>
      </c>
      <c r="O4" s="128">
        <v>393410.36</v>
      </c>
      <c r="P4" s="273"/>
      <c r="Q4" s="273"/>
      <c r="R4" s="273">
        <v>-66504.12</v>
      </c>
      <c r="S4" s="273">
        <v>560321.12</v>
      </c>
      <c r="V4" s="100">
        <v>2000</v>
      </c>
      <c r="Y4" s="100">
        <v>2139106.5</v>
      </c>
      <c r="Z4" s="100">
        <v>673327.26</v>
      </c>
      <c r="AA4" s="129">
        <v>2139106.5</v>
      </c>
      <c r="AB4" s="129">
        <v>1530</v>
      </c>
      <c r="AD4" s="129">
        <v>18201</v>
      </c>
      <c r="AE4" s="129">
        <v>676207.15</v>
      </c>
      <c r="AI4" s="100">
        <f>SUM(F4:I4)</f>
        <v>866600.47</v>
      </c>
      <c r="AJ4" s="108">
        <f>SUM(L4:O4)</f>
        <v>393410.36</v>
      </c>
      <c r="AK4" s="26">
        <f>AI4-AJ4</f>
        <v>473190.11</v>
      </c>
      <c r="AL4" s="27">
        <f>SUM(T4:Z4)</f>
        <v>2814433.76</v>
      </c>
      <c r="AM4" s="19">
        <f>SUM(AA4:AH4)</f>
        <v>2835044.65</v>
      </c>
      <c r="AN4" s="32">
        <f>AL4-AM4</f>
        <v>-20610.89000000013</v>
      </c>
    </row>
    <row r="5" spans="1:40" x14ac:dyDescent="0.2">
      <c r="E5" s="273" t="s">
        <v>2052</v>
      </c>
      <c r="F5" s="127">
        <v>108000.01</v>
      </c>
      <c r="H5" s="127">
        <v>0</v>
      </c>
      <c r="I5" s="127">
        <v>0</v>
      </c>
      <c r="J5" s="273">
        <v>137788.38</v>
      </c>
      <c r="K5" s="273">
        <v>37823.949999999997</v>
      </c>
      <c r="O5" s="128">
        <v>138000.01</v>
      </c>
      <c r="P5" s="273"/>
      <c r="Q5" s="273"/>
      <c r="R5" s="273">
        <v>-1738629.24</v>
      </c>
      <c r="S5" s="273">
        <v>2026803.02</v>
      </c>
      <c r="Y5" s="100">
        <v>1156308.3400000001</v>
      </c>
      <c r="Z5" s="100">
        <v>130793.95</v>
      </c>
      <c r="AA5" s="129">
        <v>1159968.3400000001</v>
      </c>
      <c r="AE5" s="129">
        <v>172301.95</v>
      </c>
      <c r="AF5" s="129">
        <v>97393.45</v>
      </c>
      <c r="AI5" s="100">
        <f t="shared" ref="AI5:AI68" si="1">SUM(F5:I5)</f>
        <v>108000.01</v>
      </c>
      <c r="AJ5" s="108">
        <f t="shared" ref="AJ5:AJ68" si="2">SUM(L5:O5)</f>
        <v>138000.01</v>
      </c>
      <c r="AK5" s="26">
        <f t="shared" ref="AK5:AK68" si="3">AI5-AJ5</f>
        <v>-30000.000000000015</v>
      </c>
      <c r="AL5" s="27">
        <f t="shared" ref="AL5:AL68" si="4">SUM(T5:Z5)</f>
        <v>1287102.29</v>
      </c>
      <c r="AM5" s="19">
        <f t="shared" ref="AM5:AM68" si="5">SUM(AA5:AH5)</f>
        <v>1429663.74</v>
      </c>
      <c r="AN5" s="32">
        <f t="shared" ref="AN5:AN68" si="6">AL5-AM5</f>
        <v>-142561.44999999995</v>
      </c>
    </row>
    <row r="6" spans="1:40" x14ac:dyDescent="0.2">
      <c r="E6" s="273" t="s">
        <v>2053</v>
      </c>
      <c r="F6" s="127">
        <v>305557.95</v>
      </c>
      <c r="H6" s="127">
        <v>74638</v>
      </c>
      <c r="I6" s="127">
        <v>111.26</v>
      </c>
      <c r="J6" s="273">
        <v>2812104.31</v>
      </c>
      <c r="K6" s="273">
        <v>17143.400000000001</v>
      </c>
      <c r="L6" s="128">
        <v>32610</v>
      </c>
      <c r="M6" s="128">
        <v>13454.64</v>
      </c>
      <c r="O6" s="128">
        <v>268906.40999999997</v>
      </c>
      <c r="P6" s="273"/>
      <c r="Q6" s="273"/>
      <c r="R6" s="273">
        <v>2244968.71</v>
      </c>
      <c r="S6" s="273">
        <v>716949.66</v>
      </c>
      <c r="W6" s="100">
        <v>18.05</v>
      </c>
      <c r="Y6" s="100">
        <v>1354774.5</v>
      </c>
      <c r="Z6" s="100">
        <v>298713.14</v>
      </c>
      <c r="AA6" s="129">
        <v>1379634.5</v>
      </c>
      <c r="AD6" s="129">
        <v>4505</v>
      </c>
      <c r="AE6" s="129">
        <v>242886.49</v>
      </c>
      <c r="AF6" s="129">
        <v>93814.2</v>
      </c>
      <c r="AI6" s="100">
        <f t="shared" si="1"/>
        <v>380307.21</v>
      </c>
      <c r="AJ6" s="108">
        <f t="shared" si="2"/>
        <v>314971.05</v>
      </c>
      <c r="AK6" s="26">
        <f t="shared" si="3"/>
        <v>65336.160000000033</v>
      </c>
      <c r="AL6" s="27">
        <f t="shared" si="4"/>
        <v>1653505.69</v>
      </c>
      <c r="AM6" s="19">
        <f t="shared" si="5"/>
        <v>1720840.19</v>
      </c>
      <c r="AN6" s="32">
        <f t="shared" si="6"/>
        <v>-67334.5</v>
      </c>
    </row>
    <row r="7" spans="1:40" x14ac:dyDescent="0.2">
      <c r="A7" s="1" t="s">
        <v>594</v>
      </c>
      <c r="E7" s="273" t="s">
        <v>2054</v>
      </c>
      <c r="F7" s="127">
        <v>22.95</v>
      </c>
      <c r="H7" s="127">
        <v>47335.21</v>
      </c>
      <c r="I7" s="127">
        <v>0</v>
      </c>
      <c r="J7" s="273">
        <v>3013135.34</v>
      </c>
      <c r="K7" s="273">
        <v>468755.95</v>
      </c>
      <c r="L7" s="128">
        <v>7000</v>
      </c>
      <c r="M7" s="128">
        <v>6064.37</v>
      </c>
      <c r="O7" s="128">
        <v>16.91</v>
      </c>
      <c r="P7" s="273"/>
      <c r="Q7" s="273"/>
      <c r="R7" s="273">
        <v>2601053.7799999998</v>
      </c>
      <c r="S7" s="273">
        <v>550717.67000000004</v>
      </c>
      <c r="W7" s="100">
        <v>6.04</v>
      </c>
      <c r="Y7" s="100">
        <v>773244.5</v>
      </c>
      <c r="Z7" s="100">
        <v>887154.22</v>
      </c>
      <c r="AA7" s="129">
        <v>773244.5</v>
      </c>
      <c r="AD7" s="129">
        <v>17167</v>
      </c>
      <c r="AE7" s="129">
        <v>252679.83</v>
      </c>
      <c r="AF7" s="129">
        <v>252916.71</v>
      </c>
      <c r="AI7" s="100">
        <f t="shared" si="1"/>
        <v>47358.159999999996</v>
      </c>
      <c r="AJ7" s="108">
        <f t="shared" si="2"/>
        <v>13081.279999999999</v>
      </c>
      <c r="AK7" s="26">
        <f t="shared" si="3"/>
        <v>34276.879999999997</v>
      </c>
      <c r="AL7" s="27">
        <f t="shared" si="4"/>
        <v>1660404.76</v>
      </c>
      <c r="AM7" s="19">
        <f t="shared" si="5"/>
        <v>1296008.04</v>
      </c>
      <c r="AN7" s="32">
        <f t="shared" si="6"/>
        <v>364396.72</v>
      </c>
    </row>
    <row r="8" spans="1:40" x14ac:dyDescent="0.2">
      <c r="E8" s="273" t="s">
        <v>2055</v>
      </c>
      <c r="F8" s="127">
        <v>9660</v>
      </c>
      <c r="H8" s="127">
        <v>48384</v>
      </c>
      <c r="I8" s="127">
        <v>0</v>
      </c>
      <c r="J8" s="273">
        <v>446636.43</v>
      </c>
      <c r="K8" s="273">
        <v>239672.13</v>
      </c>
      <c r="L8" s="128">
        <v>12380</v>
      </c>
      <c r="M8" s="128">
        <v>1475.05</v>
      </c>
      <c r="O8" s="128">
        <v>1060</v>
      </c>
      <c r="P8" s="273"/>
      <c r="Q8" s="273"/>
      <c r="R8" s="273">
        <v>-1401932.9</v>
      </c>
      <c r="S8" s="273">
        <v>2257089.6800000002</v>
      </c>
      <c r="Y8" s="100">
        <v>628256.85</v>
      </c>
      <c r="Z8" s="100">
        <v>240540.85</v>
      </c>
      <c r="AA8" s="129">
        <v>652756.85</v>
      </c>
      <c r="AE8" s="129">
        <v>201164.9</v>
      </c>
      <c r="AF8" s="129">
        <v>140595.22</v>
      </c>
      <c r="AI8" s="100">
        <f t="shared" si="1"/>
        <v>58044</v>
      </c>
      <c r="AJ8" s="108">
        <f t="shared" si="2"/>
        <v>14915.05</v>
      </c>
      <c r="AK8" s="26">
        <f t="shared" si="3"/>
        <v>43128.95</v>
      </c>
      <c r="AL8" s="27">
        <f t="shared" si="4"/>
        <v>868797.7</v>
      </c>
      <c r="AM8" s="19">
        <f t="shared" si="5"/>
        <v>994516.97</v>
      </c>
      <c r="AN8" s="32">
        <f t="shared" si="6"/>
        <v>-125719.27000000002</v>
      </c>
    </row>
    <row r="9" spans="1:40" x14ac:dyDescent="0.2">
      <c r="E9" s="273" t="s">
        <v>2056</v>
      </c>
      <c r="F9" s="127">
        <v>0</v>
      </c>
      <c r="H9" s="127">
        <v>0</v>
      </c>
      <c r="I9" s="127">
        <v>0</v>
      </c>
      <c r="J9" s="273">
        <v>4106120.53</v>
      </c>
      <c r="K9" s="273">
        <v>417551.81</v>
      </c>
      <c r="L9" s="128">
        <v>17841</v>
      </c>
      <c r="M9" s="128">
        <v>1041.3599999999999</v>
      </c>
      <c r="O9" s="128">
        <v>0</v>
      </c>
      <c r="P9" s="273"/>
      <c r="Q9" s="273"/>
      <c r="R9" s="273">
        <v>4160145.27</v>
      </c>
      <c r="S9" s="273">
        <v>253201</v>
      </c>
      <c r="U9" s="100">
        <v>22840</v>
      </c>
      <c r="Y9" s="100">
        <v>700896.5</v>
      </c>
      <c r="Z9" s="100">
        <v>464623.74</v>
      </c>
      <c r="AA9" s="129">
        <v>705896.5</v>
      </c>
      <c r="AD9" s="129">
        <v>27346</v>
      </c>
      <c r="AE9" s="129">
        <v>166660.1</v>
      </c>
      <c r="AF9" s="129">
        <v>197013.93</v>
      </c>
      <c r="AI9" s="100">
        <f t="shared" si="1"/>
        <v>0</v>
      </c>
      <c r="AJ9" s="108">
        <f t="shared" si="2"/>
        <v>18882.36</v>
      </c>
      <c r="AK9" s="26">
        <f t="shared" si="3"/>
        <v>-18882.36</v>
      </c>
      <c r="AL9" s="27">
        <f t="shared" si="4"/>
        <v>1188360.24</v>
      </c>
      <c r="AM9" s="19">
        <f t="shared" si="5"/>
        <v>1096916.53</v>
      </c>
      <c r="AN9" s="32">
        <f t="shared" si="6"/>
        <v>91443.709999999963</v>
      </c>
    </row>
    <row r="10" spans="1:40" x14ac:dyDescent="0.2">
      <c r="E10" s="273" t="s">
        <v>2057</v>
      </c>
      <c r="F10" s="127">
        <v>98455.41</v>
      </c>
      <c r="H10" s="127">
        <v>4300</v>
      </c>
      <c r="I10" s="127">
        <v>0</v>
      </c>
      <c r="J10" s="273">
        <v>2819050</v>
      </c>
      <c r="K10" s="273">
        <v>3</v>
      </c>
      <c r="O10" s="128">
        <v>96900</v>
      </c>
      <c r="P10" s="273"/>
      <c r="Q10" s="273"/>
      <c r="R10" s="273">
        <v>2598603.14</v>
      </c>
      <c r="S10" s="273"/>
      <c r="T10" s="100">
        <v>15.35</v>
      </c>
      <c r="W10" s="100">
        <v>19.920000000000002</v>
      </c>
      <c r="Y10" s="100">
        <v>626346</v>
      </c>
      <c r="Z10" s="100">
        <v>395604.33</v>
      </c>
      <c r="AA10" s="129">
        <v>626676</v>
      </c>
      <c r="AD10" s="129">
        <v>15216</v>
      </c>
      <c r="AE10" s="129">
        <v>89738.33</v>
      </c>
      <c r="AF10" s="129">
        <v>64050</v>
      </c>
      <c r="AI10" s="100">
        <f t="shared" si="1"/>
        <v>102755.41</v>
      </c>
      <c r="AJ10" s="108">
        <f t="shared" si="2"/>
        <v>96900</v>
      </c>
      <c r="AK10" s="26">
        <f t="shared" si="3"/>
        <v>5855.4100000000035</v>
      </c>
      <c r="AL10" s="27">
        <f t="shared" si="4"/>
        <v>1021985.6000000001</v>
      </c>
      <c r="AM10" s="19">
        <f t="shared" si="5"/>
        <v>795680.33</v>
      </c>
      <c r="AN10" s="32">
        <f t="shared" si="6"/>
        <v>226305.27000000014</v>
      </c>
    </row>
    <row r="11" spans="1:40" x14ac:dyDescent="0.2">
      <c r="E11" s="273" t="s">
        <v>2058</v>
      </c>
      <c r="F11" s="127">
        <v>0</v>
      </c>
      <c r="H11" s="127">
        <v>0</v>
      </c>
      <c r="I11" s="127">
        <v>0</v>
      </c>
      <c r="J11" s="273">
        <v>1</v>
      </c>
      <c r="K11" s="273">
        <v>325437.39</v>
      </c>
      <c r="O11" s="128">
        <v>0</v>
      </c>
      <c r="P11" s="273"/>
      <c r="Q11" s="273"/>
      <c r="R11" s="273">
        <v>401061.08</v>
      </c>
      <c r="S11" s="273">
        <v>99610.62</v>
      </c>
      <c r="Y11" s="100">
        <v>289149</v>
      </c>
      <c r="Z11" s="100">
        <v>187665.01</v>
      </c>
      <c r="AA11" s="129">
        <v>296647</v>
      </c>
      <c r="AD11" s="129">
        <v>17112</v>
      </c>
      <c r="AE11" s="129">
        <v>163055.01</v>
      </c>
      <c r="AF11" s="129">
        <v>175233.31</v>
      </c>
      <c r="AI11" s="100">
        <f t="shared" si="1"/>
        <v>0</v>
      </c>
      <c r="AJ11" s="108">
        <f t="shared" si="2"/>
        <v>0</v>
      </c>
      <c r="AK11" s="26">
        <f t="shared" si="3"/>
        <v>0</v>
      </c>
      <c r="AL11" s="27">
        <f t="shared" si="4"/>
        <v>476814.01</v>
      </c>
      <c r="AM11" s="19">
        <f t="shared" si="5"/>
        <v>652047.32000000007</v>
      </c>
      <c r="AN11" s="32">
        <f t="shared" si="6"/>
        <v>-175233.31000000006</v>
      </c>
    </row>
    <row r="12" spans="1:40" x14ac:dyDescent="0.2">
      <c r="A12" s="1" t="s">
        <v>424</v>
      </c>
      <c r="B12" s="1" t="s">
        <v>426</v>
      </c>
      <c r="C12" s="90">
        <v>4017</v>
      </c>
      <c r="D12" s="90" t="s">
        <v>1028</v>
      </c>
      <c r="E12" s="273" t="s">
        <v>2059</v>
      </c>
      <c r="F12" s="127">
        <v>358265.53</v>
      </c>
      <c r="G12" s="127">
        <v>5000</v>
      </c>
      <c r="H12" s="127">
        <v>34643.01</v>
      </c>
      <c r="J12" s="273">
        <v>1406971.02</v>
      </c>
      <c r="K12" s="273">
        <v>604605.17000000004</v>
      </c>
      <c r="L12" s="128">
        <v>0</v>
      </c>
      <c r="M12" s="128">
        <v>12390</v>
      </c>
      <c r="O12" s="128">
        <v>0</v>
      </c>
      <c r="P12" s="273"/>
      <c r="Q12" s="273"/>
      <c r="R12" s="273">
        <v>38637.58</v>
      </c>
      <c r="S12" s="273">
        <v>685585.33</v>
      </c>
      <c r="U12" s="100">
        <v>664953.87</v>
      </c>
      <c r="V12" s="100">
        <v>285027</v>
      </c>
      <c r="W12" s="100">
        <v>1035.6099999999999</v>
      </c>
      <c r="Y12" s="100">
        <v>1671894</v>
      </c>
      <c r="Z12" s="100">
        <v>6600</v>
      </c>
      <c r="AA12" s="129">
        <v>1745467.2</v>
      </c>
      <c r="AE12" s="129">
        <v>414479.49</v>
      </c>
      <c r="AF12" s="129">
        <v>206450.56</v>
      </c>
      <c r="AI12" s="100">
        <f t="shared" si="1"/>
        <v>397908.54000000004</v>
      </c>
      <c r="AJ12" s="108">
        <f t="shared" si="2"/>
        <v>12390</v>
      </c>
      <c r="AK12" s="26">
        <f t="shared" si="3"/>
        <v>385518.54000000004</v>
      </c>
      <c r="AL12" s="27">
        <f t="shared" si="4"/>
        <v>2629510.48</v>
      </c>
      <c r="AM12" s="19">
        <f t="shared" si="5"/>
        <v>2366397.25</v>
      </c>
      <c r="AN12" s="32">
        <f t="shared" si="6"/>
        <v>263113.23</v>
      </c>
    </row>
    <row r="13" spans="1:40" x14ac:dyDescent="0.2">
      <c r="A13" s="1" t="s">
        <v>424</v>
      </c>
      <c r="B13" s="1" t="s">
        <v>426</v>
      </c>
      <c r="C13" s="90">
        <v>4254</v>
      </c>
      <c r="D13" s="90" t="s">
        <v>1029</v>
      </c>
      <c r="E13" s="273" t="s">
        <v>2060</v>
      </c>
      <c r="F13" s="127">
        <v>318727.52</v>
      </c>
      <c r="G13" s="127">
        <v>31349</v>
      </c>
      <c r="H13" s="127">
        <v>181392.96</v>
      </c>
      <c r="J13" s="273">
        <v>483429.38</v>
      </c>
      <c r="K13" s="273">
        <v>339133.24</v>
      </c>
      <c r="L13" s="128">
        <v>14200</v>
      </c>
      <c r="M13" s="128">
        <v>0</v>
      </c>
      <c r="P13" s="273"/>
      <c r="Q13" s="273"/>
      <c r="R13" s="273">
        <v>42544</v>
      </c>
      <c r="S13" s="273">
        <v>1517319.83</v>
      </c>
      <c r="U13" s="100">
        <v>504930.49</v>
      </c>
      <c r="V13" s="100">
        <v>223000</v>
      </c>
      <c r="W13" s="100">
        <v>550.11</v>
      </c>
      <c r="Y13" s="100">
        <v>1272727.6399999999</v>
      </c>
      <c r="Z13" s="100">
        <v>14400</v>
      </c>
      <c r="AA13" s="129">
        <v>1287127.6399999999</v>
      </c>
      <c r="AE13" s="129">
        <v>409439.37</v>
      </c>
      <c r="AF13" s="129">
        <v>135304.14000000001</v>
      </c>
      <c r="AI13" s="100">
        <f t="shared" si="1"/>
        <v>531469.48</v>
      </c>
      <c r="AJ13" s="108">
        <f t="shared" si="2"/>
        <v>14200</v>
      </c>
      <c r="AK13" s="26">
        <f t="shared" si="3"/>
        <v>517269.48</v>
      </c>
      <c r="AL13" s="27">
        <f t="shared" si="4"/>
        <v>2015608.2399999998</v>
      </c>
      <c r="AM13" s="19">
        <f t="shared" si="5"/>
        <v>1831871.15</v>
      </c>
      <c r="AN13" s="32">
        <f t="shared" si="6"/>
        <v>183737.08999999985</v>
      </c>
    </row>
    <row r="14" spans="1:40" x14ac:dyDescent="0.2">
      <c r="A14" s="1" t="s">
        <v>424</v>
      </c>
      <c r="B14" s="1" t="s">
        <v>426</v>
      </c>
      <c r="C14" s="90">
        <v>2828</v>
      </c>
      <c r="D14" s="90" t="s">
        <v>1030</v>
      </c>
      <c r="E14" s="273" t="s">
        <v>2061</v>
      </c>
      <c r="F14" s="127">
        <v>146358.15</v>
      </c>
      <c r="G14" s="127">
        <v>286645.15999999997</v>
      </c>
      <c r="H14" s="127">
        <v>38347.699999999997</v>
      </c>
      <c r="J14" s="273">
        <v>1124709.77</v>
      </c>
      <c r="K14" s="273">
        <v>511182.32</v>
      </c>
      <c r="L14" s="128">
        <v>0</v>
      </c>
      <c r="M14" s="128">
        <v>10200</v>
      </c>
      <c r="O14" s="128">
        <v>0</v>
      </c>
      <c r="P14" s="273"/>
      <c r="Q14" s="273"/>
      <c r="R14" s="273">
        <v>44226</v>
      </c>
      <c r="S14" s="273">
        <v>1326846.8</v>
      </c>
      <c r="U14" s="100">
        <v>819635.43</v>
      </c>
      <c r="W14" s="100">
        <v>339.76</v>
      </c>
      <c r="Y14" s="100">
        <v>808710.6</v>
      </c>
      <c r="Z14" s="100">
        <v>1500</v>
      </c>
      <c r="AA14" s="129">
        <v>872300.6</v>
      </c>
      <c r="AE14" s="129">
        <v>530007.96</v>
      </c>
      <c r="AF14" s="129">
        <v>185363.98</v>
      </c>
      <c r="AI14" s="100">
        <f t="shared" si="1"/>
        <v>471351.00999999995</v>
      </c>
      <c r="AJ14" s="108">
        <f t="shared" si="2"/>
        <v>10200</v>
      </c>
      <c r="AK14" s="26">
        <f t="shared" si="3"/>
        <v>461151.00999999995</v>
      </c>
      <c r="AL14" s="27">
        <f t="shared" si="4"/>
        <v>1630185.79</v>
      </c>
      <c r="AM14" s="19">
        <f t="shared" si="5"/>
        <v>1587672.54</v>
      </c>
      <c r="AN14" s="32">
        <f t="shared" si="6"/>
        <v>42513.25</v>
      </c>
    </row>
    <row r="15" spans="1:40" x14ac:dyDescent="0.2">
      <c r="A15" s="1" t="s">
        <v>424</v>
      </c>
      <c r="B15" s="1" t="s">
        <v>426</v>
      </c>
      <c r="C15" s="90">
        <v>4184</v>
      </c>
      <c r="D15" s="90" t="s">
        <v>1031</v>
      </c>
      <c r="E15" s="273" t="s">
        <v>2062</v>
      </c>
      <c r="F15" s="127">
        <v>662263.56999999995</v>
      </c>
      <c r="G15" s="127">
        <v>29856.82</v>
      </c>
      <c r="H15" s="127">
        <v>64551</v>
      </c>
      <c r="J15" s="273">
        <v>176882.95</v>
      </c>
      <c r="K15" s="273">
        <v>430682.63</v>
      </c>
      <c r="L15" s="128">
        <v>9500</v>
      </c>
      <c r="M15" s="128">
        <v>40223.43</v>
      </c>
      <c r="O15" s="128">
        <v>205.61</v>
      </c>
      <c r="P15" s="273"/>
      <c r="Q15" s="273"/>
      <c r="R15" s="273">
        <v>42860</v>
      </c>
      <c r="S15" s="273">
        <v>1336486.2</v>
      </c>
      <c r="U15" s="100">
        <v>1014951.07</v>
      </c>
      <c r="V15" s="100">
        <v>45000</v>
      </c>
      <c r="W15" s="100">
        <v>1019.42</v>
      </c>
      <c r="Y15" s="100">
        <v>1626449.1</v>
      </c>
      <c r="Z15" s="100">
        <v>12000</v>
      </c>
      <c r="AA15" s="129">
        <v>1828875.9</v>
      </c>
      <c r="AE15" s="129">
        <v>257769.65</v>
      </c>
      <c r="AF15" s="129">
        <v>132028.63</v>
      </c>
      <c r="AI15" s="100">
        <f t="shared" si="1"/>
        <v>756671.3899999999</v>
      </c>
      <c r="AJ15" s="108">
        <f t="shared" si="2"/>
        <v>49929.04</v>
      </c>
      <c r="AK15" s="26">
        <f t="shared" si="3"/>
        <v>706742.34999999986</v>
      </c>
      <c r="AL15" s="27">
        <f t="shared" si="4"/>
        <v>2699419.59</v>
      </c>
      <c r="AM15" s="19">
        <f t="shared" si="5"/>
        <v>2218674.1799999997</v>
      </c>
      <c r="AN15" s="32">
        <f t="shared" si="6"/>
        <v>480745.41000000015</v>
      </c>
    </row>
    <row r="16" spans="1:40" x14ac:dyDescent="0.2">
      <c r="A16" s="1" t="s">
        <v>424</v>
      </c>
      <c r="B16" s="1" t="s">
        <v>426</v>
      </c>
      <c r="C16" s="90">
        <v>7069</v>
      </c>
      <c r="D16" s="90" t="s">
        <v>1032</v>
      </c>
      <c r="E16" s="273" t="s">
        <v>2063</v>
      </c>
      <c r="F16" s="127">
        <v>591259.15</v>
      </c>
      <c r="G16" s="127">
        <v>56655.85</v>
      </c>
      <c r="H16" s="127">
        <v>113604.6</v>
      </c>
      <c r="J16" s="273">
        <v>1198949.8700000001</v>
      </c>
      <c r="K16" s="273">
        <v>734699.07</v>
      </c>
      <c r="L16" s="128">
        <v>0</v>
      </c>
      <c r="M16" s="128">
        <v>10900</v>
      </c>
      <c r="O16" s="128">
        <v>0</v>
      </c>
      <c r="P16" s="273"/>
      <c r="Q16" s="273"/>
      <c r="R16" s="273">
        <v>106382.34</v>
      </c>
      <c r="S16" s="273">
        <v>2146839.4900000002</v>
      </c>
      <c r="U16" s="100">
        <v>1004871.49</v>
      </c>
      <c r="V16" s="100">
        <v>300000</v>
      </c>
      <c r="W16" s="100">
        <v>399.65</v>
      </c>
      <c r="Y16" s="100">
        <v>1649130</v>
      </c>
      <c r="Z16" s="100">
        <v>9000</v>
      </c>
      <c r="AA16" s="129">
        <v>1988325.4</v>
      </c>
      <c r="AE16" s="129">
        <v>392191.6</v>
      </c>
      <c r="AF16" s="129">
        <v>234015.06</v>
      </c>
      <c r="AI16" s="100">
        <f t="shared" si="1"/>
        <v>761519.6</v>
      </c>
      <c r="AJ16" s="108">
        <f t="shared" si="2"/>
        <v>10900</v>
      </c>
      <c r="AK16" s="26">
        <f t="shared" si="3"/>
        <v>750619.6</v>
      </c>
      <c r="AL16" s="27">
        <f t="shared" si="4"/>
        <v>2963401.1399999997</v>
      </c>
      <c r="AM16" s="19">
        <f t="shared" si="5"/>
        <v>2614532.06</v>
      </c>
      <c r="AN16" s="32">
        <f t="shared" si="6"/>
        <v>348869.07999999961</v>
      </c>
    </row>
    <row r="17" spans="1:40" x14ac:dyDescent="0.2">
      <c r="A17" s="1" t="s">
        <v>424</v>
      </c>
      <c r="B17" s="1" t="s">
        <v>426</v>
      </c>
      <c r="C17" s="90">
        <v>6198</v>
      </c>
      <c r="D17" s="90" t="s">
        <v>1033</v>
      </c>
      <c r="E17" s="273" t="s">
        <v>2064</v>
      </c>
      <c r="F17" s="127">
        <v>553489.72</v>
      </c>
      <c r="G17" s="127">
        <v>0</v>
      </c>
      <c r="H17" s="127">
        <v>55463.31</v>
      </c>
      <c r="J17" s="273">
        <v>246235.05</v>
      </c>
      <c r="K17" s="273">
        <v>400763.02</v>
      </c>
      <c r="L17" s="128">
        <v>23000</v>
      </c>
      <c r="M17" s="128">
        <v>0</v>
      </c>
      <c r="O17" s="128">
        <v>40100</v>
      </c>
      <c r="P17" s="273"/>
      <c r="Q17" s="273"/>
      <c r="R17" s="273">
        <v>85483.29</v>
      </c>
      <c r="S17" s="273">
        <v>1602780.76</v>
      </c>
      <c r="U17" s="100">
        <v>794478.26</v>
      </c>
      <c r="W17" s="100">
        <v>1088.47</v>
      </c>
      <c r="Y17" s="100">
        <v>1111074.7</v>
      </c>
      <c r="Z17" s="100">
        <v>14850</v>
      </c>
      <c r="AA17" s="129">
        <v>1538434.1</v>
      </c>
      <c r="AE17" s="129">
        <v>265416.15999999997</v>
      </c>
      <c r="AF17" s="129">
        <v>116786.07</v>
      </c>
      <c r="AI17" s="100">
        <f t="shared" si="1"/>
        <v>608953.03</v>
      </c>
      <c r="AJ17" s="108">
        <f t="shared" si="2"/>
        <v>63100</v>
      </c>
      <c r="AK17" s="26">
        <f t="shared" si="3"/>
        <v>545853.03</v>
      </c>
      <c r="AL17" s="27">
        <f t="shared" si="4"/>
        <v>1921491.43</v>
      </c>
      <c r="AM17" s="19">
        <f t="shared" si="5"/>
        <v>1920636.33</v>
      </c>
      <c r="AN17" s="32">
        <f t="shared" si="6"/>
        <v>855.0999999998603</v>
      </c>
    </row>
    <row r="18" spans="1:40" x14ac:dyDescent="0.2">
      <c r="A18" s="1" t="s">
        <v>424</v>
      </c>
      <c r="B18" s="1" t="s">
        <v>426</v>
      </c>
      <c r="C18" s="90">
        <v>2120</v>
      </c>
      <c r="D18" s="90" t="s">
        <v>1034</v>
      </c>
      <c r="E18" s="273" t="s">
        <v>2065</v>
      </c>
      <c r="F18" s="127">
        <v>339975.05</v>
      </c>
      <c r="G18" s="127">
        <v>8450</v>
      </c>
      <c r="H18" s="127">
        <v>26966.06</v>
      </c>
      <c r="J18" s="273">
        <v>576840.98</v>
      </c>
      <c r="K18" s="273">
        <v>3246753.39</v>
      </c>
      <c r="L18" s="128">
        <v>0</v>
      </c>
      <c r="M18" s="128">
        <v>0</v>
      </c>
      <c r="O18" s="128">
        <v>0</v>
      </c>
      <c r="P18" s="273"/>
      <c r="Q18" s="273"/>
      <c r="R18" s="273">
        <v>37609.11</v>
      </c>
      <c r="S18" s="273">
        <v>2036704.82</v>
      </c>
      <c r="U18" s="100">
        <v>535092.66</v>
      </c>
      <c r="V18" s="100">
        <v>152800</v>
      </c>
      <c r="W18" s="100">
        <v>688.04</v>
      </c>
      <c r="Y18" s="100">
        <v>1165349.3999999999</v>
      </c>
      <c r="Z18" s="100">
        <v>3166000</v>
      </c>
      <c r="AA18" s="129">
        <v>1168949.3999999999</v>
      </c>
      <c r="AE18" s="129">
        <v>417418.9</v>
      </c>
      <c r="AF18" s="129">
        <v>397422.53</v>
      </c>
      <c r="AI18" s="100">
        <f t="shared" si="1"/>
        <v>375391.11</v>
      </c>
      <c r="AJ18" s="108">
        <f t="shared" si="2"/>
        <v>0</v>
      </c>
      <c r="AK18" s="26">
        <f t="shared" si="3"/>
        <v>375391.11</v>
      </c>
      <c r="AL18" s="27">
        <f t="shared" si="4"/>
        <v>5019930.0999999996</v>
      </c>
      <c r="AM18" s="19">
        <f t="shared" si="5"/>
        <v>1983790.8299999998</v>
      </c>
      <c r="AN18" s="32">
        <f t="shared" si="6"/>
        <v>3036139.2699999996</v>
      </c>
    </row>
    <row r="19" spans="1:40" x14ac:dyDescent="0.2">
      <c r="A19" s="1" t="s">
        <v>424</v>
      </c>
      <c r="B19" s="1" t="s">
        <v>426</v>
      </c>
      <c r="C19" s="90">
        <v>808</v>
      </c>
      <c r="D19" s="90" t="s">
        <v>1035</v>
      </c>
      <c r="E19" s="273" t="s">
        <v>2066</v>
      </c>
      <c r="F19" s="127">
        <v>324084.57</v>
      </c>
      <c r="G19" s="127">
        <v>0</v>
      </c>
      <c r="H19" s="127">
        <v>68209.72</v>
      </c>
      <c r="J19" s="273">
        <v>1298182.56</v>
      </c>
      <c r="K19" s="273">
        <v>986331.02</v>
      </c>
      <c r="L19" s="128">
        <v>0</v>
      </c>
      <c r="M19" s="128">
        <v>0</v>
      </c>
      <c r="O19" s="128">
        <v>0</v>
      </c>
      <c r="P19" s="273"/>
      <c r="Q19" s="273"/>
      <c r="R19" s="273">
        <v>35762.949999999997</v>
      </c>
      <c r="S19" s="273">
        <v>118427.08</v>
      </c>
      <c r="U19" s="100">
        <v>799244.67</v>
      </c>
      <c r="V19" s="100">
        <v>85000</v>
      </c>
      <c r="W19" s="100">
        <v>1127.55</v>
      </c>
      <c r="Y19" s="100">
        <v>576740</v>
      </c>
      <c r="Z19" s="100">
        <v>2000</v>
      </c>
      <c r="AA19" s="129">
        <v>578740</v>
      </c>
      <c r="AE19" s="129">
        <v>424848.08</v>
      </c>
      <c r="AF19" s="129">
        <v>237372.06</v>
      </c>
      <c r="AI19" s="100">
        <f t="shared" si="1"/>
        <v>392294.29000000004</v>
      </c>
      <c r="AJ19" s="108">
        <f t="shared" si="2"/>
        <v>0</v>
      </c>
      <c r="AK19" s="26">
        <f t="shared" si="3"/>
        <v>392294.29000000004</v>
      </c>
      <c r="AL19" s="27">
        <f t="shared" si="4"/>
        <v>1464112.2200000002</v>
      </c>
      <c r="AM19" s="19">
        <f t="shared" si="5"/>
        <v>1240960.1400000001</v>
      </c>
      <c r="AN19" s="32">
        <f t="shared" si="6"/>
        <v>223152.08000000007</v>
      </c>
    </row>
    <row r="20" spans="1:40" x14ac:dyDescent="0.2">
      <c r="A20" s="1" t="s">
        <v>424</v>
      </c>
      <c r="B20" s="1" t="s">
        <v>426</v>
      </c>
      <c r="C20" s="90">
        <v>5257</v>
      </c>
      <c r="D20" s="90" t="s">
        <v>1036</v>
      </c>
      <c r="E20" s="273" t="s">
        <v>2067</v>
      </c>
      <c r="F20" s="127">
        <v>898096.29</v>
      </c>
      <c r="G20" s="127">
        <v>109700.2</v>
      </c>
      <c r="H20" s="127">
        <v>67124.679999999993</v>
      </c>
      <c r="J20" s="273">
        <v>239431.54</v>
      </c>
      <c r="K20" s="273">
        <v>427014.31</v>
      </c>
      <c r="L20" s="128">
        <v>0</v>
      </c>
      <c r="M20" s="128">
        <v>13050</v>
      </c>
      <c r="O20" s="128">
        <v>0</v>
      </c>
      <c r="P20" s="273"/>
      <c r="Q20" s="273"/>
      <c r="R20" s="273">
        <v>97458.11</v>
      </c>
      <c r="S20" s="273">
        <v>1863971.92</v>
      </c>
      <c r="U20" s="100">
        <v>1565184.64</v>
      </c>
      <c r="V20" s="100">
        <v>294604</v>
      </c>
      <c r="W20" s="100">
        <v>740.62</v>
      </c>
      <c r="Y20" s="100">
        <v>666860</v>
      </c>
      <c r="Z20" s="100">
        <v>15900</v>
      </c>
      <c r="AA20" s="129">
        <v>1066876.3999999999</v>
      </c>
      <c r="AE20" s="129">
        <v>501768.35</v>
      </c>
      <c r="AF20" s="129">
        <v>155228.72</v>
      </c>
      <c r="AI20" s="100">
        <f t="shared" si="1"/>
        <v>1074921.17</v>
      </c>
      <c r="AJ20" s="108">
        <f t="shared" si="2"/>
        <v>13050</v>
      </c>
      <c r="AK20" s="26">
        <f t="shared" si="3"/>
        <v>1061871.17</v>
      </c>
      <c r="AL20" s="27">
        <f t="shared" si="4"/>
        <v>2543289.2599999998</v>
      </c>
      <c r="AM20" s="19">
        <f t="shared" si="5"/>
        <v>1723873.47</v>
      </c>
      <c r="AN20" s="32">
        <f t="shared" si="6"/>
        <v>819415.7899999998</v>
      </c>
    </row>
    <row r="21" spans="1:40" x14ac:dyDescent="0.2">
      <c r="A21" s="1" t="s">
        <v>424</v>
      </c>
      <c r="B21" s="1" t="s">
        <v>426</v>
      </c>
      <c r="C21" s="90">
        <v>5547</v>
      </c>
      <c r="D21" s="90" t="s">
        <v>1037</v>
      </c>
      <c r="E21" s="273" t="s">
        <v>2068</v>
      </c>
      <c r="F21" s="127">
        <v>603003.52</v>
      </c>
      <c r="G21" s="127">
        <v>65444.800000000003</v>
      </c>
      <c r="H21" s="127">
        <v>136717.79</v>
      </c>
      <c r="J21" s="273">
        <v>808393.69</v>
      </c>
      <c r="K21" s="273">
        <v>2750083.06</v>
      </c>
      <c r="L21" s="128">
        <v>130000</v>
      </c>
      <c r="M21" s="128">
        <v>18720</v>
      </c>
      <c r="O21" s="128">
        <v>0</v>
      </c>
      <c r="P21" s="273"/>
      <c r="Q21" s="273"/>
      <c r="R21" s="273">
        <v>201454.6</v>
      </c>
      <c r="S21" s="273">
        <v>2519990.75</v>
      </c>
      <c r="U21" s="100">
        <v>3578777.23</v>
      </c>
      <c r="V21" s="100">
        <v>141000</v>
      </c>
      <c r="W21" s="100">
        <v>1200.43</v>
      </c>
      <c r="Y21" s="100">
        <v>1223831</v>
      </c>
      <c r="Z21" s="100">
        <v>18400</v>
      </c>
      <c r="AA21" s="129">
        <v>1591621</v>
      </c>
      <c r="AE21" s="129">
        <v>880750.93</v>
      </c>
      <c r="AF21" s="129">
        <v>298799.59000000003</v>
      </c>
      <c r="AI21" s="100">
        <f t="shared" si="1"/>
        <v>805166.1100000001</v>
      </c>
      <c r="AJ21" s="108">
        <f t="shared" si="2"/>
        <v>148720</v>
      </c>
      <c r="AK21" s="26">
        <f t="shared" si="3"/>
        <v>656446.1100000001</v>
      </c>
      <c r="AL21" s="27">
        <f t="shared" si="4"/>
        <v>4963208.66</v>
      </c>
      <c r="AM21" s="19">
        <f t="shared" si="5"/>
        <v>2771171.52</v>
      </c>
      <c r="AN21" s="32">
        <f t="shared" si="6"/>
        <v>2192037.14</v>
      </c>
    </row>
    <row r="22" spans="1:40" x14ac:dyDescent="0.2">
      <c r="A22" s="1" t="s">
        <v>424</v>
      </c>
      <c r="B22" s="1" t="s">
        <v>426</v>
      </c>
      <c r="C22" s="90">
        <v>4817</v>
      </c>
      <c r="D22" s="90" t="s">
        <v>1038</v>
      </c>
      <c r="E22" s="273" t="s">
        <v>2069</v>
      </c>
      <c r="F22" s="127">
        <v>800410.31</v>
      </c>
      <c r="G22" s="127">
        <v>23272.67</v>
      </c>
      <c r="H22" s="127">
        <v>12200</v>
      </c>
      <c r="J22" s="273">
        <v>938805.43</v>
      </c>
      <c r="K22" s="273">
        <v>893390.49</v>
      </c>
      <c r="L22" s="128">
        <v>0</v>
      </c>
      <c r="O22" s="128">
        <v>0</v>
      </c>
      <c r="P22" s="273"/>
      <c r="Q22" s="273"/>
      <c r="R22" s="273"/>
      <c r="S22" s="273">
        <v>4994895.4800000004</v>
      </c>
      <c r="U22" s="100">
        <v>699008.29</v>
      </c>
      <c r="V22" s="100">
        <v>253822</v>
      </c>
      <c r="W22" s="100">
        <v>1664.57</v>
      </c>
      <c r="Y22" s="100">
        <v>1294503</v>
      </c>
      <c r="Z22" s="100">
        <v>5000</v>
      </c>
      <c r="AA22" s="129">
        <v>1318503</v>
      </c>
      <c r="AE22" s="129">
        <v>499381.21</v>
      </c>
      <c r="AF22" s="129">
        <v>326158.68</v>
      </c>
      <c r="AI22" s="100">
        <f t="shared" si="1"/>
        <v>835882.9800000001</v>
      </c>
      <c r="AJ22" s="108">
        <f t="shared" si="2"/>
        <v>0</v>
      </c>
      <c r="AK22" s="26">
        <f t="shared" si="3"/>
        <v>835882.9800000001</v>
      </c>
      <c r="AL22" s="27">
        <f t="shared" si="4"/>
        <v>2253997.86</v>
      </c>
      <c r="AM22" s="19">
        <f t="shared" si="5"/>
        <v>2144042.89</v>
      </c>
      <c r="AN22" s="32">
        <f t="shared" si="6"/>
        <v>109954.96999999974</v>
      </c>
    </row>
    <row r="23" spans="1:40" x14ac:dyDescent="0.2">
      <c r="A23" s="1" t="s">
        <v>424</v>
      </c>
      <c r="B23" s="1" t="s">
        <v>426</v>
      </c>
      <c r="C23" s="90">
        <v>4661</v>
      </c>
      <c r="D23" s="90" t="s">
        <v>1039</v>
      </c>
      <c r="E23" s="273" t="s">
        <v>2070</v>
      </c>
      <c r="F23" s="127">
        <v>222207.33</v>
      </c>
      <c r="G23" s="127">
        <v>151511.25</v>
      </c>
      <c r="H23" s="127">
        <v>121385.73</v>
      </c>
      <c r="J23" s="273">
        <v>401999.9</v>
      </c>
      <c r="K23" s="273">
        <v>570620.31000000006</v>
      </c>
      <c r="L23" s="128">
        <v>3000</v>
      </c>
      <c r="M23" s="128">
        <v>12480</v>
      </c>
      <c r="O23" s="128">
        <v>1148.77</v>
      </c>
      <c r="P23" s="273"/>
      <c r="Q23" s="273"/>
      <c r="R23" s="273">
        <v>47326.36</v>
      </c>
      <c r="S23" s="273">
        <v>1550129.81</v>
      </c>
      <c r="U23" s="100">
        <v>994042.79</v>
      </c>
      <c r="V23" s="100">
        <v>361500</v>
      </c>
      <c r="W23" s="100">
        <v>642.37</v>
      </c>
      <c r="Y23" s="100">
        <v>1528123.7</v>
      </c>
      <c r="Z23" s="100">
        <v>84400</v>
      </c>
      <c r="AA23" s="129">
        <v>1685105.5</v>
      </c>
      <c r="AE23" s="129">
        <v>318286.52</v>
      </c>
      <c r="AF23" s="129">
        <v>149589.34</v>
      </c>
      <c r="AI23" s="100">
        <f t="shared" si="1"/>
        <v>495104.30999999994</v>
      </c>
      <c r="AJ23" s="108">
        <f t="shared" si="2"/>
        <v>16628.77</v>
      </c>
      <c r="AK23" s="26">
        <f t="shared" si="3"/>
        <v>478475.53999999992</v>
      </c>
      <c r="AL23" s="27">
        <f t="shared" si="4"/>
        <v>2968708.8600000003</v>
      </c>
      <c r="AM23" s="19">
        <f t="shared" si="5"/>
        <v>2152981.36</v>
      </c>
      <c r="AN23" s="32">
        <f t="shared" si="6"/>
        <v>815727.50000000047</v>
      </c>
    </row>
    <row r="24" spans="1:40" x14ac:dyDescent="0.2">
      <c r="A24" s="1" t="s">
        <v>424</v>
      </c>
      <c r="B24" s="1" t="s">
        <v>426</v>
      </c>
      <c r="C24" s="90">
        <v>7585</v>
      </c>
      <c r="D24" s="90" t="s">
        <v>1040</v>
      </c>
      <c r="E24" s="273" t="s">
        <v>2071</v>
      </c>
      <c r="F24" s="127">
        <v>2791590.75</v>
      </c>
      <c r="G24" s="127">
        <v>21174.43</v>
      </c>
      <c r="H24" s="127">
        <v>19653.12</v>
      </c>
      <c r="J24" s="273">
        <v>263685.36</v>
      </c>
      <c r="K24" s="273">
        <v>1055714.93</v>
      </c>
      <c r="L24" s="128">
        <v>0</v>
      </c>
      <c r="M24" s="128">
        <v>9720</v>
      </c>
      <c r="O24" s="128">
        <v>0</v>
      </c>
      <c r="P24" s="273"/>
      <c r="Q24" s="273"/>
      <c r="R24" s="273">
        <v>118218.42</v>
      </c>
      <c r="S24" s="273">
        <v>2878887.21</v>
      </c>
      <c r="U24" s="100">
        <v>972828.08</v>
      </c>
      <c r="V24" s="100">
        <v>275000</v>
      </c>
      <c r="W24" s="100">
        <v>5198.7700000000004</v>
      </c>
      <c r="Y24" s="100">
        <v>2009642.01</v>
      </c>
      <c r="Z24" s="100">
        <v>36200</v>
      </c>
      <c r="AA24" s="129">
        <v>2165682.0099999998</v>
      </c>
      <c r="AE24" s="129">
        <v>603161.15</v>
      </c>
      <c r="AF24" s="129">
        <v>288232.89</v>
      </c>
      <c r="AG24" s="129">
        <v>100000</v>
      </c>
      <c r="AI24" s="100">
        <f t="shared" si="1"/>
        <v>2832418.3000000003</v>
      </c>
      <c r="AJ24" s="108">
        <f t="shared" si="2"/>
        <v>9720</v>
      </c>
      <c r="AK24" s="26">
        <f t="shared" si="3"/>
        <v>2822698.3000000003</v>
      </c>
      <c r="AL24" s="27">
        <f t="shared" si="4"/>
        <v>3298868.8600000003</v>
      </c>
      <c r="AM24" s="19">
        <f t="shared" si="5"/>
        <v>3157076.05</v>
      </c>
      <c r="AN24" s="32">
        <f t="shared" si="6"/>
        <v>141792.81000000052</v>
      </c>
    </row>
    <row r="25" spans="1:40" x14ac:dyDescent="0.2">
      <c r="A25" s="1" t="s">
        <v>424</v>
      </c>
      <c r="B25" s="1" t="s">
        <v>426</v>
      </c>
      <c r="C25" s="90">
        <v>6519</v>
      </c>
      <c r="D25" s="90" t="s">
        <v>1041</v>
      </c>
      <c r="E25" s="273" t="s">
        <v>2072</v>
      </c>
      <c r="F25" s="127">
        <v>471987.99</v>
      </c>
      <c r="G25" s="127">
        <v>302673</v>
      </c>
      <c r="H25" s="127">
        <v>26184.2</v>
      </c>
      <c r="J25" s="273">
        <v>587762.61</v>
      </c>
      <c r="K25" s="273">
        <v>647007.62</v>
      </c>
      <c r="L25" s="128">
        <v>30140</v>
      </c>
      <c r="O25" s="128">
        <v>1916.8</v>
      </c>
      <c r="P25" s="273"/>
      <c r="Q25" s="273"/>
      <c r="R25" s="273">
        <v>77197.66</v>
      </c>
      <c r="S25" s="273">
        <v>2079998.65</v>
      </c>
      <c r="U25" s="100">
        <v>659321.87</v>
      </c>
      <c r="V25" s="100">
        <v>328696</v>
      </c>
      <c r="W25" s="100">
        <v>515.01</v>
      </c>
      <c r="Y25" s="100">
        <v>1400773</v>
      </c>
      <c r="Z25" s="100">
        <v>21400</v>
      </c>
      <c r="AA25" s="129">
        <v>1510553</v>
      </c>
      <c r="AE25" s="129">
        <v>393565.8</v>
      </c>
      <c r="AF25" s="129">
        <v>192859.93</v>
      </c>
      <c r="AI25" s="100">
        <f t="shared" si="1"/>
        <v>800845.19</v>
      </c>
      <c r="AJ25" s="108">
        <f t="shared" si="2"/>
        <v>32056.799999999999</v>
      </c>
      <c r="AK25" s="26">
        <f t="shared" si="3"/>
        <v>768788.3899999999</v>
      </c>
      <c r="AL25" s="27">
        <f t="shared" si="4"/>
        <v>2410705.88</v>
      </c>
      <c r="AM25" s="19">
        <f t="shared" si="5"/>
        <v>2096978.73</v>
      </c>
      <c r="AN25" s="32">
        <f t="shared" si="6"/>
        <v>313727.14999999991</v>
      </c>
    </row>
    <row r="26" spans="1:40" x14ac:dyDescent="0.2">
      <c r="A26" s="1" t="s">
        <v>424</v>
      </c>
      <c r="B26" s="1" t="s">
        <v>426</v>
      </c>
      <c r="C26" s="90">
        <v>4531</v>
      </c>
      <c r="D26" s="90" t="s">
        <v>1042</v>
      </c>
      <c r="E26" s="273" t="s">
        <v>2073</v>
      </c>
      <c r="F26" s="127">
        <v>277752.39</v>
      </c>
      <c r="G26" s="127">
        <v>33087.43</v>
      </c>
      <c r="H26" s="127">
        <v>29611.93</v>
      </c>
      <c r="J26" s="273">
        <v>1337350.78</v>
      </c>
      <c r="K26" s="273">
        <v>329865.76</v>
      </c>
      <c r="L26" s="128">
        <v>0</v>
      </c>
      <c r="M26" s="128">
        <v>8426.58</v>
      </c>
      <c r="O26" s="128">
        <v>0</v>
      </c>
      <c r="P26" s="273"/>
      <c r="Q26" s="273"/>
      <c r="R26" s="273">
        <v>8780.41</v>
      </c>
      <c r="S26" s="273">
        <v>413083.29</v>
      </c>
      <c r="U26" s="100">
        <v>744483.24</v>
      </c>
      <c r="V26" s="100">
        <v>197570</v>
      </c>
      <c r="W26" s="100">
        <v>510.82</v>
      </c>
      <c r="Y26" s="100">
        <v>1126988.2</v>
      </c>
      <c r="Z26" s="100">
        <v>43600</v>
      </c>
      <c r="AA26" s="129">
        <v>1322256.6000000001</v>
      </c>
      <c r="AE26" s="129">
        <v>558189.01</v>
      </c>
      <c r="AF26" s="129">
        <v>209771.59</v>
      </c>
      <c r="AI26" s="100">
        <f t="shared" si="1"/>
        <v>340451.75</v>
      </c>
      <c r="AJ26" s="108">
        <f t="shared" si="2"/>
        <v>8426.58</v>
      </c>
      <c r="AK26" s="26">
        <f t="shared" si="3"/>
        <v>332025.17</v>
      </c>
      <c r="AL26" s="27">
        <f t="shared" si="4"/>
        <v>2113152.2599999998</v>
      </c>
      <c r="AM26" s="19">
        <f t="shared" si="5"/>
        <v>2090217.2000000002</v>
      </c>
      <c r="AN26" s="32">
        <f t="shared" si="6"/>
        <v>22935.05999999959</v>
      </c>
    </row>
    <row r="27" spans="1:40" x14ac:dyDescent="0.2">
      <c r="A27" s="1" t="s">
        <v>424</v>
      </c>
      <c r="B27" s="1" t="s">
        <v>426</v>
      </c>
      <c r="C27" s="90">
        <v>2937</v>
      </c>
      <c r="D27" s="90" t="s">
        <v>1043</v>
      </c>
      <c r="E27" s="273" t="s">
        <v>2074</v>
      </c>
      <c r="F27" s="127">
        <v>353002.11</v>
      </c>
      <c r="G27" s="127">
        <v>32300</v>
      </c>
      <c r="H27" s="127">
        <v>28417.67</v>
      </c>
      <c r="J27" s="273">
        <v>809896.08</v>
      </c>
      <c r="K27" s="273">
        <v>570394.64</v>
      </c>
      <c r="L27" s="128">
        <v>0</v>
      </c>
      <c r="M27" s="128">
        <v>0</v>
      </c>
      <c r="P27" s="273"/>
      <c r="Q27" s="273"/>
      <c r="R27" s="273">
        <v>150084</v>
      </c>
      <c r="S27" s="273">
        <v>2337378.21</v>
      </c>
      <c r="U27" s="100">
        <v>988251.31</v>
      </c>
      <c r="W27" s="100">
        <v>843.92</v>
      </c>
      <c r="Y27" s="100">
        <v>861513.5</v>
      </c>
      <c r="Z27" s="100">
        <v>3000</v>
      </c>
      <c r="AA27" s="129">
        <v>990086.1</v>
      </c>
      <c r="AE27" s="129">
        <v>605039.61</v>
      </c>
      <c r="AF27" s="129">
        <v>208141.18</v>
      </c>
      <c r="AI27" s="100">
        <f t="shared" si="1"/>
        <v>413719.77999999997</v>
      </c>
      <c r="AJ27" s="108">
        <f t="shared" si="2"/>
        <v>0</v>
      </c>
      <c r="AK27" s="26">
        <f t="shared" si="3"/>
        <v>413719.77999999997</v>
      </c>
      <c r="AL27" s="27">
        <f t="shared" si="4"/>
        <v>1853608.73</v>
      </c>
      <c r="AM27" s="19">
        <f t="shared" si="5"/>
        <v>1803266.89</v>
      </c>
      <c r="AN27" s="32">
        <f t="shared" si="6"/>
        <v>50341.840000000084</v>
      </c>
    </row>
    <row r="28" spans="1:40" x14ac:dyDescent="0.2">
      <c r="A28" s="1" t="s">
        <v>424</v>
      </c>
      <c r="B28" s="1" t="s">
        <v>426</v>
      </c>
      <c r="C28" s="90">
        <v>2576</v>
      </c>
      <c r="D28" s="90" t="s">
        <v>1044</v>
      </c>
      <c r="E28" s="273" t="s">
        <v>2075</v>
      </c>
      <c r="F28" s="127">
        <v>437395.05</v>
      </c>
      <c r="G28" s="127">
        <v>0</v>
      </c>
      <c r="H28" s="127">
        <v>51135.72</v>
      </c>
      <c r="J28" s="273">
        <v>559170.55000000005</v>
      </c>
      <c r="K28" s="273">
        <v>505135.76</v>
      </c>
      <c r="L28" s="128">
        <v>5000</v>
      </c>
      <c r="M28" s="128">
        <v>12900</v>
      </c>
      <c r="O28" s="128">
        <v>0</v>
      </c>
      <c r="P28" s="273"/>
      <c r="Q28" s="273"/>
      <c r="R28" s="273">
        <v>53354.91</v>
      </c>
      <c r="S28" s="273">
        <v>2446216.73</v>
      </c>
      <c r="U28" s="100">
        <v>688405.23</v>
      </c>
      <c r="V28" s="100">
        <v>113350</v>
      </c>
      <c r="W28" s="100">
        <v>445.2</v>
      </c>
      <c r="Y28" s="100">
        <v>861644</v>
      </c>
      <c r="Z28" s="100">
        <v>11600</v>
      </c>
      <c r="AA28" s="129">
        <v>1003606</v>
      </c>
      <c r="AE28" s="129">
        <v>309137.57</v>
      </c>
      <c r="AF28" s="129">
        <v>204796.75</v>
      </c>
      <c r="AI28" s="100">
        <f t="shared" si="1"/>
        <v>488530.77</v>
      </c>
      <c r="AJ28" s="108">
        <f t="shared" si="2"/>
        <v>17900</v>
      </c>
      <c r="AK28" s="26">
        <f t="shared" si="3"/>
        <v>470630.77</v>
      </c>
      <c r="AL28" s="27">
        <f t="shared" si="4"/>
        <v>1675444.43</v>
      </c>
      <c r="AM28" s="19">
        <f t="shared" si="5"/>
        <v>1517540.32</v>
      </c>
      <c r="AN28" s="32">
        <f t="shared" si="6"/>
        <v>157904.10999999987</v>
      </c>
    </row>
    <row r="29" spans="1:40" x14ac:dyDescent="0.2">
      <c r="A29" s="1" t="s">
        <v>429</v>
      </c>
      <c r="B29" s="1" t="s">
        <v>430</v>
      </c>
      <c r="C29" s="90">
        <v>3880</v>
      </c>
      <c r="D29" s="90" t="s">
        <v>1045</v>
      </c>
      <c r="E29" s="273" t="s">
        <v>2076</v>
      </c>
      <c r="F29" s="127">
        <v>334949.62</v>
      </c>
      <c r="G29" s="127">
        <v>736810.15</v>
      </c>
      <c r="H29" s="127">
        <v>15773.02</v>
      </c>
      <c r="J29" s="273">
        <v>671214.12</v>
      </c>
      <c r="K29" s="273">
        <v>633070.5</v>
      </c>
      <c r="O29" s="128">
        <v>416185</v>
      </c>
      <c r="P29" s="273"/>
      <c r="Q29" s="273"/>
      <c r="R29" s="273"/>
      <c r="S29" s="273">
        <v>1940194.37</v>
      </c>
      <c r="U29" s="100">
        <v>1088274.52</v>
      </c>
      <c r="V29" s="100">
        <v>205447.66</v>
      </c>
      <c r="W29" s="100">
        <v>937.26</v>
      </c>
      <c r="X29" s="100">
        <v>650</v>
      </c>
      <c r="Y29" s="100">
        <v>1097956</v>
      </c>
      <c r="AA29" s="129">
        <v>1228806</v>
      </c>
      <c r="AE29" s="129">
        <v>568007.06000000006</v>
      </c>
      <c r="AF29" s="129">
        <v>147642.95000000001</v>
      </c>
      <c r="AI29" s="100">
        <f t="shared" si="1"/>
        <v>1087532.79</v>
      </c>
      <c r="AJ29" s="108">
        <f t="shared" si="2"/>
        <v>416185</v>
      </c>
      <c r="AK29" s="26">
        <f t="shared" si="3"/>
        <v>671347.79</v>
      </c>
      <c r="AL29" s="27">
        <f t="shared" si="4"/>
        <v>2393265.44</v>
      </c>
      <c r="AM29" s="19">
        <f t="shared" si="5"/>
        <v>1944456.01</v>
      </c>
      <c r="AN29" s="32">
        <f t="shared" si="6"/>
        <v>448809.42999999993</v>
      </c>
    </row>
    <row r="30" spans="1:40" x14ac:dyDescent="0.2">
      <c r="A30" s="1" t="s">
        <v>429</v>
      </c>
      <c r="B30" s="1" t="s">
        <v>430</v>
      </c>
      <c r="C30" s="90">
        <v>3169</v>
      </c>
      <c r="D30" s="90" t="s">
        <v>1046</v>
      </c>
      <c r="E30" s="273" t="s">
        <v>2077</v>
      </c>
      <c r="F30" s="127">
        <v>68365.100000000006</v>
      </c>
      <c r="G30" s="127">
        <v>271325.96999999997</v>
      </c>
      <c r="H30" s="127">
        <v>19411.330000000002</v>
      </c>
      <c r="J30" s="273">
        <v>2606503.85</v>
      </c>
      <c r="K30" s="273">
        <v>480325.01</v>
      </c>
      <c r="P30" s="273"/>
      <c r="Q30" s="273"/>
      <c r="R30" s="273"/>
      <c r="S30" s="273">
        <v>225942.27</v>
      </c>
      <c r="U30" s="100">
        <v>666414.99</v>
      </c>
      <c r="V30" s="100">
        <v>160639.07</v>
      </c>
      <c r="W30" s="100">
        <v>683.13</v>
      </c>
      <c r="Y30" s="100">
        <v>861943</v>
      </c>
      <c r="AA30" s="129">
        <v>1159378</v>
      </c>
      <c r="AE30" s="129">
        <v>362874.74</v>
      </c>
      <c r="AF30" s="129">
        <v>185186.66</v>
      </c>
      <c r="AI30" s="100">
        <f t="shared" si="1"/>
        <v>359102.39999999997</v>
      </c>
      <c r="AJ30" s="108">
        <f t="shared" si="2"/>
        <v>0</v>
      </c>
      <c r="AK30" s="26">
        <f t="shared" si="3"/>
        <v>359102.39999999997</v>
      </c>
      <c r="AL30" s="27">
        <f t="shared" si="4"/>
        <v>1689680.19</v>
      </c>
      <c r="AM30" s="19">
        <f t="shared" si="5"/>
        <v>1707439.4</v>
      </c>
      <c r="AN30" s="32">
        <f t="shared" si="6"/>
        <v>-17759.209999999963</v>
      </c>
    </row>
    <row r="31" spans="1:40" x14ac:dyDescent="0.2">
      <c r="A31" s="1" t="s">
        <v>429</v>
      </c>
      <c r="B31" s="1" t="s">
        <v>430</v>
      </c>
      <c r="C31" s="90">
        <v>7059</v>
      </c>
      <c r="D31" s="90" t="s">
        <v>1047</v>
      </c>
      <c r="E31" s="273" t="s">
        <v>2078</v>
      </c>
      <c r="F31" s="127">
        <v>1104864.33</v>
      </c>
      <c r="G31" s="127">
        <v>302302.8</v>
      </c>
      <c r="H31" s="127">
        <v>27649.27</v>
      </c>
      <c r="J31" s="273">
        <v>973309.32</v>
      </c>
      <c r="K31" s="273">
        <v>452919.17</v>
      </c>
      <c r="P31" s="273"/>
      <c r="Q31" s="273"/>
      <c r="R31" s="273"/>
      <c r="S31" s="273">
        <v>519805.36</v>
      </c>
      <c r="U31" s="100">
        <v>949949.66</v>
      </c>
      <c r="V31" s="100">
        <v>995450.1</v>
      </c>
      <c r="W31" s="100">
        <v>2161.1999999999998</v>
      </c>
      <c r="X31" s="100">
        <v>3050</v>
      </c>
      <c r="Y31" s="100">
        <v>806426</v>
      </c>
      <c r="AA31" s="129">
        <v>1173996</v>
      </c>
      <c r="AE31" s="129">
        <v>926787.23</v>
      </c>
      <c r="AF31" s="129">
        <v>107688.15</v>
      </c>
      <c r="AI31" s="100">
        <f t="shared" si="1"/>
        <v>1434816.4000000001</v>
      </c>
      <c r="AJ31" s="108">
        <f t="shared" si="2"/>
        <v>0</v>
      </c>
      <c r="AK31" s="26">
        <f t="shared" si="3"/>
        <v>1434816.4000000001</v>
      </c>
      <c r="AL31" s="27">
        <f t="shared" si="4"/>
        <v>2757036.96</v>
      </c>
      <c r="AM31" s="19">
        <f t="shared" si="5"/>
        <v>2208471.38</v>
      </c>
      <c r="AN31" s="32">
        <f t="shared" si="6"/>
        <v>548565.58000000007</v>
      </c>
    </row>
    <row r="32" spans="1:40" x14ac:dyDescent="0.2">
      <c r="A32" s="1" t="s">
        <v>429</v>
      </c>
      <c r="B32" s="1" t="s">
        <v>430</v>
      </c>
      <c r="C32" s="90">
        <v>4668</v>
      </c>
      <c r="D32" s="90" t="s">
        <v>1048</v>
      </c>
      <c r="E32" s="273" t="s">
        <v>2079</v>
      </c>
      <c r="F32" s="127">
        <v>464597.24</v>
      </c>
      <c r="G32" s="127">
        <v>180231.45</v>
      </c>
      <c r="H32" s="127">
        <v>35360.9</v>
      </c>
      <c r="J32" s="273">
        <v>2655519.14</v>
      </c>
      <c r="K32" s="273">
        <v>1168648.83</v>
      </c>
      <c r="P32" s="273"/>
      <c r="Q32" s="273"/>
      <c r="R32" s="273"/>
      <c r="S32" s="273">
        <v>164243.42000000001</v>
      </c>
      <c r="U32" s="100">
        <v>658163.52</v>
      </c>
      <c r="V32" s="100">
        <v>260199.18</v>
      </c>
      <c r="W32" s="100">
        <v>1324.11</v>
      </c>
      <c r="Y32" s="100">
        <v>774649</v>
      </c>
      <c r="AA32" s="129">
        <v>1056753</v>
      </c>
      <c r="AE32" s="129">
        <v>404470.77</v>
      </c>
      <c r="AF32" s="129">
        <v>233080.53</v>
      </c>
      <c r="AI32" s="100">
        <f t="shared" si="1"/>
        <v>680189.59</v>
      </c>
      <c r="AJ32" s="108">
        <f t="shared" si="2"/>
        <v>0</v>
      </c>
      <c r="AK32" s="26">
        <f t="shared" si="3"/>
        <v>680189.59</v>
      </c>
      <c r="AL32" s="27">
        <f t="shared" si="4"/>
        <v>1694335.81</v>
      </c>
      <c r="AM32" s="19">
        <f t="shared" si="5"/>
        <v>1694304.3</v>
      </c>
      <c r="AN32" s="32">
        <f t="shared" si="6"/>
        <v>31.510000000009313</v>
      </c>
    </row>
    <row r="33" spans="1:40" x14ac:dyDescent="0.2">
      <c r="A33" s="1" t="s">
        <v>429</v>
      </c>
      <c r="B33" s="1" t="s">
        <v>430</v>
      </c>
      <c r="C33" s="90">
        <v>5951</v>
      </c>
      <c r="D33" s="90" t="s">
        <v>1049</v>
      </c>
      <c r="E33" s="273" t="s">
        <v>2080</v>
      </c>
      <c r="F33" s="127">
        <v>256066.82</v>
      </c>
      <c r="G33" s="127">
        <v>115772.5</v>
      </c>
      <c r="H33" s="127">
        <v>1527.74</v>
      </c>
      <c r="J33" s="273">
        <v>804846.6</v>
      </c>
      <c r="K33" s="273">
        <v>432705.16</v>
      </c>
      <c r="M33" s="128">
        <v>23046.36</v>
      </c>
      <c r="P33" s="273"/>
      <c r="Q33" s="273">
        <v>-403659.22</v>
      </c>
      <c r="R33" s="273"/>
      <c r="S33" s="273">
        <v>3631737.05</v>
      </c>
      <c r="U33" s="100">
        <v>983211.6</v>
      </c>
      <c r="V33" s="100">
        <v>667171.66</v>
      </c>
      <c r="W33" s="100">
        <v>960.83</v>
      </c>
      <c r="Y33" s="100">
        <v>938003.6</v>
      </c>
      <c r="AA33" s="129">
        <v>1360283.6</v>
      </c>
      <c r="AE33" s="129">
        <v>704132.43</v>
      </c>
      <c r="AF33" s="129">
        <v>192204.48</v>
      </c>
      <c r="AI33" s="100">
        <f t="shared" si="1"/>
        <v>373367.06</v>
      </c>
      <c r="AJ33" s="108">
        <f t="shared" si="2"/>
        <v>23046.36</v>
      </c>
      <c r="AK33" s="26">
        <f t="shared" si="3"/>
        <v>350320.7</v>
      </c>
      <c r="AL33" s="27">
        <f t="shared" si="4"/>
        <v>2589347.69</v>
      </c>
      <c r="AM33" s="19">
        <f t="shared" si="5"/>
        <v>2256620.5100000002</v>
      </c>
      <c r="AN33" s="32">
        <f t="shared" si="6"/>
        <v>332727.1799999997</v>
      </c>
    </row>
    <row r="34" spans="1:40" x14ac:dyDescent="0.2">
      <c r="A34" s="1" t="s">
        <v>429</v>
      </c>
      <c r="B34" s="1" t="s">
        <v>430</v>
      </c>
      <c r="C34" s="90">
        <v>4528</v>
      </c>
      <c r="D34" s="90" t="s">
        <v>1050</v>
      </c>
      <c r="E34" s="273" t="s">
        <v>2081</v>
      </c>
      <c r="F34" s="127">
        <v>799981.33</v>
      </c>
      <c r="G34" s="127">
        <v>126433.5</v>
      </c>
      <c r="H34" s="127">
        <v>71985.539999999994</v>
      </c>
      <c r="J34" s="273">
        <v>365201.9</v>
      </c>
      <c r="K34" s="273">
        <v>591866.12</v>
      </c>
      <c r="P34" s="273"/>
      <c r="Q34" s="273"/>
      <c r="R34" s="273"/>
      <c r="S34" s="273">
        <v>669957.9</v>
      </c>
      <c r="U34" s="100">
        <v>803551.65</v>
      </c>
      <c r="V34" s="100">
        <v>635755.48</v>
      </c>
      <c r="W34" s="100">
        <v>1884.69</v>
      </c>
      <c r="Y34" s="100">
        <v>960025</v>
      </c>
      <c r="AA34" s="129">
        <v>1369022</v>
      </c>
      <c r="AE34" s="129">
        <v>687359.01</v>
      </c>
      <c r="AF34" s="129">
        <v>108924.11</v>
      </c>
      <c r="AI34" s="100">
        <f t="shared" si="1"/>
        <v>998400.37</v>
      </c>
      <c r="AJ34" s="108">
        <f t="shared" si="2"/>
        <v>0</v>
      </c>
      <c r="AK34" s="26">
        <f t="shared" si="3"/>
        <v>998400.37</v>
      </c>
      <c r="AL34" s="27">
        <f t="shared" si="4"/>
        <v>2401216.8199999998</v>
      </c>
      <c r="AM34" s="19">
        <f t="shared" si="5"/>
        <v>2165305.12</v>
      </c>
      <c r="AN34" s="32">
        <f t="shared" si="6"/>
        <v>235911.69999999972</v>
      </c>
    </row>
    <row r="35" spans="1:40" x14ac:dyDescent="0.2">
      <c r="A35" s="1" t="s">
        <v>429</v>
      </c>
      <c r="B35" s="1" t="s">
        <v>430</v>
      </c>
      <c r="C35" s="90">
        <v>5805</v>
      </c>
      <c r="D35" s="90" t="s">
        <v>1051</v>
      </c>
      <c r="E35" s="273" t="s">
        <v>2082</v>
      </c>
      <c r="F35" s="127">
        <v>791794.65</v>
      </c>
      <c r="G35" s="127">
        <v>152353.07</v>
      </c>
      <c r="H35" s="127">
        <v>22975.32</v>
      </c>
      <c r="J35" s="273">
        <v>713925.44</v>
      </c>
      <c r="K35" s="273">
        <v>679211.42</v>
      </c>
      <c r="P35" s="273"/>
      <c r="Q35" s="273"/>
      <c r="R35" s="273"/>
      <c r="S35" s="273">
        <v>2501284.2200000002</v>
      </c>
      <c r="U35" s="100">
        <v>819998.09</v>
      </c>
      <c r="V35" s="100">
        <v>786865.97</v>
      </c>
      <c r="W35" s="100">
        <v>1320.5</v>
      </c>
      <c r="Y35" s="100">
        <v>803559.8</v>
      </c>
      <c r="Z35" s="100">
        <v>116200</v>
      </c>
      <c r="AA35" s="129">
        <v>1135955.8</v>
      </c>
      <c r="AE35" s="129">
        <v>845144.53</v>
      </c>
      <c r="AF35" s="129">
        <v>271562.65000000002</v>
      </c>
      <c r="AI35" s="100">
        <f t="shared" si="1"/>
        <v>967123.03999999992</v>
      </c>
      <c r="AJ35" s="108">
        <f t="shared" si="2"/>
        <v>0</v>
      </c>
      <c r="AK35" s="26">
        <f t="shared" si="3"/>
        <v>967123.03999999992</v>
      </c>
      <c r="AL35" s="27">
        <f t="shared" si="4"/>
        <v>2527944.3600000003</v>
      </c>
      <c r="AM35" s="19">
        <f t="shared" si="5"/>
        <v>2252662.98</v>
      </c>
      <c r="AN35" s="32">
        <f t="shared" si="6"/>
        <v>275281.38000000035</v>
      </c>
    </row>
    <row r="36" spans="1:40" x14ac:dyDescent="0.2">
      <c r="A36" s="1" t="s">
        <v>429</v>
      </c>
      <c r="B36" s="1" t="s">
        <v>430</v>
      </c>
      <c r="C36" s="90">
        <v>3290</v>
      </c>
      <c r="D36" s="90" t="s">
        <v>1052</v>
      </c>
      <c r="E36" s="273" t="s">
        <v>2083</v>
      </c>
      <c r="F36" s="127">
        <v>398105.49</v>
      </c>
      <c r="G36" s="127">
        <v>78974.600000000006</v>
      </c>
      <c r="H36" s="127">
        <v>465.8</v>
      </c>
      <c r="J36" s="273">
        <v>514606.27</v>
      </c>
      <c r="K36" s="273">
        <v>1302864.23</v>
      </c>
      <c r="P36" s="273"/>
      <c r="Q36" s="273">
        <v>-3423591.38</v>
      </c>
      <c r="R36" s="273"/>
      <c r="S36" s="273">
        <v>1692932.58</v>
      </c>
      <c r="U36" s="100">
        <v>540646.31999999995</v>
      </c>
      <c r="V36" s="100">
        <v>610871.19999999995</v>
      </c>
      <c r="W36" s="100">
        <v>2433.6999999999998</v>
      </c>
      <c r="X36" s="100">
        <v>450</v>
      </c>
      <c r="Y36" s="100">
        <v>791738</v>
      </c>
      <c r="Z36" s="100">
        <v>884100</v>
      </c>
      <c r="AA36" s="129">
        <v>1140583</v>
      </c>
      <c r="AE36" s="129">
        <v>544002.46</v>
      </c>
      <c r="AF36" s="129">
        <v>160622.13</v>
      </c>
      <c r="AI36" s="100">
        <f t="shared" si="1"/>
        <v>477545.88999999996</v>
      </c>
      <c r="AJ36" s="108">
        <f t="shared" si="2"/>
        <v>0</v>
      </c>
      <c r="AK36" s="26">
        <f t="shared" si="3"/>
        <v>477545.88999999996</v>
      </c>
      <c r="AL36" s="27">
        <f t="shared" si="4"/>
        <v>2830239.2199999997</v>
      </c>
      <c r="AM36" s="19">
        <f t="shared" si="5"/>
        <v>1845207.5899999999</v>
      </c>
      <c r="AN36" s="32">
        <f t="shared" si="6"/>
        <v>985031.62999999989</v>
      </c>
    </row>
    <row r="37" spans="1:40" x14ac:dyDescent="0.2">
      <c r="A37" s="1" t="s">
        <v>429</v>
      </c>
      <c r="B37" s="1" t="s">
        <v>430</v>
      </c>
      <c r="C37" s="90">
        <v>5014</v>
      </c>
      <c r="D37" s="90" t="s">
        <v>1053</v>
      </c>
      <c r="E37" s="273" t="s">
        <v>2084</v>
      </c>
      <c r="F37" s="127">
        <v>263693.34000000003</v>
      </c>
      <c r="G37" s="127">
        <v>259948.47</v>
      </c>
      <c r="H37" s="127">
        <v>7590</v>
      </c>
      <c r="J37" s="273">
        <v>1420229.99</v>
      </c>
      <c r="K37" s="273">
        <v>715926.43</v>
      </c>
      <c r="P37" s="273"/>
      <c r="Q37" s="273"/>
      <c r="R37" s="273"/>
      <c r="S37" s="273"/>
      <c r="U37" s="100">
        <v>1163495.26</v>
      </c>
      <c r="V37" s="100">
        <v>607395.11</v>
      </c>
      <c r="W37" s="100">
        <v>965.79</v>
      </c>
      <c r="Y37" s="100">
        <v>1181204</v>
      </c>
      <c r="AA37" s="129">
        <v>1304580</v>
      </c>
      <c r="AE37" s="129">
        <v>959381.37</v>
      </c>
      <c r="AF37" s="129">
        <v>237320.83</v>
      </c>
      <c r="AI37" s="100">
        <f t="shared" si="1"/>
        <v>531231.81000000006</v>
      </c>
      <c r="AJ37" s="108">
        <f t="shared" si="2"/>
        <v>0</v>
      </c>
      <c r="AK37" s="26">
        <f t="shared" si="3"/>
        <v>531231.81000000006</v>
      </c>
      <c r="AL37" s="27">
        <f t="shared" si="4"/>
        <v>2953060.16</v>
      </c>
      <c r="AM37" s="19">
        <f t="shared" si="5"/>
        <v>2501282.2000000002</v>
      </c>
      <c r="AN37" s="32">
        <f t="shared" si="6"/>
        <v>451777.95999999996</v>
      </c>
    </row>
    <row r="38" spans="1:40" x14ac:dyDescent="0.2">
      <c r="A38" s="1" t="s">
        <v>429</v>
      </c>
      <c r="B38" s="1" t="s">
        <v>430</v>
      </c>
      <c r="C38" s="90">
        <v>4611</v>
      </c>
      <c r="D38" s="90" t="s">
        <v>1054</v>
      </c>
      <c r="E38" s="273" t="s">
        <v>2085</v>
      </c>
      <c r="F38" s="127">
        <v>528392.57999999996</v>
      </c>
      <c r="G38" s="127">
        <v>194177.25</v>
      </c>
      <c r="H38" s="127">
        <v>800.41</v>
      </c>
      <c r="J38" s="273">
        <v>1304877.3700000001</v>
      </c>
      <c r="K38" s="273">
        <v>461577.18</v>
      </c>
      <c r="P38" s="273"/>
      <c r="Q38" s="273"/>
      <c r="R38" s="273"/>
      <c r="S38" s="273"/>
      <c r="U38" s="100">
        <v>863042.48</v>
      </c>
      <c r="V38" s="100">
        <v>302545.74</v>
      </c>
      <c r="W38" s="100">
        <v>1298.7</v>
      </c>
      <c r="Y38" s="100">
        <v>1101049.3</v>
      </c>
      <c r="Z38" s="100">
        <v>8750</v>
      </c>
      <c r="AA38" s="129">
        <v>1472243.3</v>
      </c>
      <c r="AE38" s="129">
        <v>773384.16</v>
      </c>
      <c r="AF38" s="129">
        <v>119916.83</v>
      </c>
      <c r="AI38" s="100">
        <f t="shared" si="1"/>
        <v>723370.24</v>
      </c>
      <c r="AJ38" s="108">
        <f t="shared" si="2"/>
        <v>0</v>
      </c>
      <c r="AK38" s="26">
        <f t="shared" si="3"/>
        <v>723370.24</v>
      </c>
      <c r="AL38" s="27">
        <f t="shared" si="4"/>
        <v>2276686.2199999997</v>
      </c>
      <c r="AM38" s="19">
        <f t="shared" si="5"/>
        <v>2365544.29</v>
      </c>
      <c r="AN38" s="32">
        <f t="shared" si="6"/>
        <v>-88858.070000000298</v>
      </c>
    </row>
    <row r="39" spans="1:40" x14ac:dyDescent="0.2">
      <c r="A39" s="1" t="s">
        <v>433</v>
      </c>
      <c r="B39" s="1" t="s">
        <v>434</v>
      </c>
      <c r="C39" s="90">
        <v>2051</v>
      </c>
      <c r="D39" s="90" t="s">
        <v>1055</v>
      </c>
      <c r="E39" s="273" t="s">
        <v>2086</v>
      </c>
      <c r="F39" s="127">
        <v>750771.23</v>
      </c>
      <c r="G39" s="127">
        <v>57500</v>
      </c>
      <c r="H39" s="127">
        <v>68189</v>
      </c>
      <c r="J39" s="273">
        <v>481482.18</v>
      </c>
      <c r="K39" s="273">
        <v>111840</v>
      </c>
      <c r="L39" s="128">
        <v>14822</v>
      </c>
      <c r="M39" s="128">
        <v>8400</v>
      </c>
      <c r="O39" s="128">
        <v>524444.63</v>
      </c>
      <c r="P39" s="273">
        <v>61643.13</v>
      </c>
      <c r="Q39" s="273"/>
      <c r="R39" s="273"/>
      <c r="S39" s="273">
        <v>1814650.86</v>
      </c>
      <c r="U39" s="100">
        <v>745878.87</v>
      </c>
      <c r="V39" s="100">
        <v>2880.5</v>
      </c>
      <c r="W39" s="100">
        <v>0</v>
      </c>
      <c r="Y39" s="100">
        <v>1232097.8</v>
      </c>
      <c r="Z39" s="100">
        <v>103500</v>
      </c>
      <c r="AA39" s="129">
        <v>1500037.8</v>
      </c>
      <c r="AC39" s="129">
        <v>32820</v>
      </c>
      <c r="AE39" s="129">
        <v>467467.36</v>
      </c>
      <c r="AF39" s="129">
        <v>110611.79</v>
      </c>
      <c r="AI39" s="100">
        <f t="shared" si="1"/>
        <v>876460.23</v>
      </c>
      <c r="AJ39" s="108">
        <f t="shared" si="2"/>
        <v>547666.63</v>
      </c>
      <c r="AK39" s="26">
        <f t="shared" si="3"/>
        <v>328793.59999999998</v>
      </c>
      <c r="AL39" s="27">
        <f t="shared" si="4"/>
        <v>2084357.17</v>
      </c>
      <c r="AM39" s="19">
        <f t="shared" si="5"/>
        <v>2110936.9500000002</v>
      </c>
      <c r="AN39" s="32">
        <f t="shared" si="6"/>
        <v>-26579.780000000261</v>
      </c>
    </row>
    <row r="40" spans="1:40" x14ac:dyDescent="0.2">
      <c r="A40" s="1" t="s">
        <v>433</v>
      </c>
      <c r="B40" s="1" t="s">
        <v>434</v>
      </c>
      <c r="C40" s="90">
        <v>1787</v>
      </c>
      <c r="D40" s="90" t="s">
        <v>1056</v>
      </c>
      <c r="E40" s="273" t="s">
        <v>2087</v>
      </c>
      <c r="F40" s="127">
        <v>383998.8</v>
      </c>
      <c r="G40" s="127">
        <v>0</v>
      </c>
      <c r="H40" s="127">
        <v>77994</v>
      </c>
      <c r="J40" s="273">
        <v>821958</v>
      </c>
      <c r="K40" s="273">
        <v>241977.8</v>
      </c>
      <c r="L40" s="128">
        <v>6513</v>
      </c>
      <c r="M40" s="128">
        <v>10025</v>
      </c>
      <c r="O40" s="128">
        <v>324976.87</v>
      </c>
      <c r="P40" s="273">
        <v>14222.36</v>
      </c>
      <c r="Q40" s="273"/>
      <c r="R40" s="273">
        <v>56483.519999999997</v>
      </c>
      <c r="S40" s="273">
        <v>1633793.05</v>
      </c>
      <c r="U40" s="100">
        <v>915592.99</v>
      </c>
      <c r="V40" s="100">
        <v>25777.599999999999</v>
      </c>
      <c r="W40" s="100">
        <v>202.42</v>
      </c>
      <c r="Y40" s="100">
        <v>1194081</v>
      </c>
      <c r="Z40" s="100">
        <v>167200</v>
      </c>
      <c r="AA40" s="129">
        <v>1507061</v>
      </c>
      <c r="AE40" s="129">
        <v>554037.74</v>
      </c>
      <c r="AF40" s="129">
        <v>149691.78</v>
      </c>
      <c r="AI40" s="100">
        <f t="shared" si="1"/>
        <v>461992.8</v>
      </c>
      <c r="AJ40" s="108">
        <f t="shared" si="2"/>
        <v>341514.87</v>
      </c>
      <c r="AK40" s="26">
        <f t="shared" si="3"/>
        <v>120477.93</v>
      </c>
      <c r="AL40" s="27">
        <f t="shared" si="4"/>
        <v>2302854.0099999998</v>
      </c>
      <c r="AM40" s="19">
        <f t="shared" si="5"/>
        <v>2210790.52</v>
      </c>
      <c r="AN40" s="32">
        <f t="shared" si="6"/>
        <v>92063.489999999758</v>
      </c>
    </row>
    <row r="41" spans="1:40" x14ac:dyDescent="0.2">
      <c r="A41" s="1" t="s">
        <v>433</v>
      </c>
      <c r="B41" s="1" t="s">
        <v>434</v>
      </c>
      <c r="C41" s="90">
        <v>2904</v>
      </c>
      <c r="D41" s="90" t="s">
        <v>1057</v>
      </c>
      <c r="E41" s="273" t="s">
        <v>2088</v>
      </c>
      <c r="F41" s="127">
        <v>654790.39</v>
      </c>
      <c r="G41" s="127">
        <v>28800</v>
      </c>
      <c r="H41" s="127">
        <v>28632.21</v>
      </c>
      <c r="J41" s="273">
        <v>1147404.8799999999</v>
      </c>
      <c r="K41" s="273">
        <v>562955.48</v>
      </c>
      <c r="L41" s="128">
        <v>6104</v>
      </c>
      <c r="M41" s="128">
        <v>13300</v>
      </c>
      <c r="P41" s="273"/>
      <c r="Q41" s="273"/>
      <c r="R41" s="273">
        <v>-179774.66</v>
      </c>
      <c r="S41" s="273">
        <v>174893.33</v>
      </c>
      <c r="U41" s="100">
        <v>696425.87</v>
      </c>
      <c r="V41" s="100">
        <v>10000</v>
      </c>
      <c r="W41" s="100">
        <v>1446.09</v>
      </c>
      <c r="Y41" s="100">
        <v>890756.5</v>
      </c>
      <c r="Z41" s="100">
        <v>107300</v>
      </c>
      <c r="AA41" s="129">
        <v>1114703.5</v>
      </c>
      <c r="AE41" s="129">
        <v>399282.74</v>
      </c>
      <c r="AF41" s="129">
        <v>223377.22</v>
      </c>
      <c r="AI41" s="100">
        <f t="shared" si="1"/>
        <v>712222.6</v>
      </c>
      <c r="AJ41" s="108">
        <f t="shared" si="2"/>
        <v>19404</v>
      </c>
      <c r="AK41" s="26">
        <f t="shared" si="3"/>
        <v>692818.6</v>
      </c>
      <c r="AL41" s="27">
        <f t="shared" si="4"/>
        <v>1705928.46</v>
      </c>
      <c r="AM41" s="19">
        <f t="shared" si="5"/>
        <v>1737363.46</v>
      </c>
      <c r="AN41" s="32">
        <f t="shared" si="6"/>
        <v>-31435</v>
      </c>
    </row>
    <row r="42" spans="1:40" x14ac:dyDescent="0.2">
      <c r="A42" s="1" t="s">
        <v>433</v>
      </c>
      <c r="B42" s="1" t="s">
        <v>434</v>
      </c>
      <c r="C42" s="90">
        <v>3978</v>
      </c>
      <c r="D42" s="90" t="s">
        <v>1058</v>
      </c>
      <c r="E42" s="273" t="s">
        <v>2089</v>
      </c>
      <c r="F42" s="127">
        <v>1782921.91</v>
      </c>
      <c r="G42" s="127">
        <v>132000</v>
      </c>
      <c r="H42" s="127">
        <v>80657</v>
      </c>
      <c r="J42" s="273">
        <v>1382547.16</v>
      </c>
      <c r="K42" s="273">
        <v>396208.11</v>
      </c>
      <c r="L42" s="128">
        <v>45542</v>
      </c>
      <c r="M42" s="128">
        <v>10716</v>
      </c>
      <c r="O42" s="128">
        <v>1267585</v>
      </c>
      <c r="P42" s="273">
        <v>54000</v>
      </c>
      <c r="Q42" s="273"/>
      <c r="R42" s="273">
        <v>-288380.88</v>
      </c>
      <c r="S42" s="273">
        <v>1781475.04</v>
      </c>
      <c r="U42" s="100">
        <v>1355862.81</v>
      </c>
      <c r="V42" s="100">
        <v>463500</v>
      </c>
      <c r="W42" s="100">
        <v>0</v>
      </c>
      <c r="Y42" s="100">
        <v>1610902.4</v>
      </c>
      <c r="Z42" s="100">
        <v>156600</v>
      </c>
      <c r="AA42" s="129">
        <v>1885747.4</v>
      </c>
      <c r="AE42" s="129">
        <v>986500.21</v>
      </c>
      <c r="AF42" s="129">
        <v>206579.44</v>
      </c>
      <c r="AI42" s="100">
        <f t="shared" si="1"/>
        <v>1995578.91</v>
      </c>
      <c r="AJ42" s="108">
        <f t="shared" si="2"/>
        <v>1323843</v>
      </c>
      <c r="AK42" s="26">
        <f t="shared" si="3"/>
        <v>671735.90999999992</v>
      </c>
      <c r="AL42" s="27">
        <f t="shared" si="4"/>
        <v>3586865.21</v>
      </c>
      <c r="AM42" s="19">
        <f t="shared" si="5"/>
        <v>3078827.05</v>
      </c>
      <c r="AN42" s="32">
        <f t="shared" si="6"/>
        <v>508038.16000000015</v>
      </c>
    </row>
    <row r="43" spans="1:40" x14ac:dyDescent="0.2">
      <c r="A43" s="1" t="s">
        <v>433</v>
      </c>
      <c r="B43" s="1" t="s">
        <v>434</v>
      </c>
      <c r="C43" s="90">
        <v>3763</v>
      </c>
      <c r="D43" s="90" t="s">
        <v>1059</v>
      </c>
      <c r="E43" s="273" t="s">
        <v>2090</v>
      </c>
      <c r="F43" s="127">
        <v>502943.04</v>
      </c>
      <c r="G43" s="127">
        <v>11050</v>
      </c>
      <c r="H43" s="127">
        <v>44367.38</v>
      </c>
      <c r="J43" s="273">
        <v>410265</v>
      </c>
      <c r="K43" s="273">
        <v>286244.37</v>
      </c>
      <c r="L43" s="128">
        <v>22649</v>
      </c>
      <c r="M43" s="128">
        <v>11050</v>
      </c>
      <c r="O43" s="128">
        <v>43.83</v>
      </c>
      <c r="P43" s="273"/>
      <c r="Q43" s="273"/>
      <c r="R43" s="273">
        <v>-598288.23</v>
      </c>
      <c r="S43" s="273">
        <v>1769380.27</v>
      </c>
      <c r="U43" s="100">
        <v>1371179.79</v>
      </c>
      <c r="W43" s="100">
        <v>747.53</v>
      </c>
      <c r="Y43" s="100">
        <v>1546092.6</v>
      </c>
      <c r="Z43" s="100">
        <v>174800</v>
      </c>
      <c r="AA43" s="129">
        <v>2013972.6</v>
      </c>
      <c r="AE43" s="129">
        <v>709833.57</v>
      </c>
      <c r="AF43" s="129">
        <v>151482.46</v>
      </c>
      <c r="AI43" s="100">
        <f t="shared" si="1"/>
        <v>558360.41999999993</v>
      </c>
      <c r="AJ43" s="108">
        <f t="shared" si="2"/>
        <v>33742.83</v>
      </c>
      <c r="AK43" s="26">
        <f t="shared" si="3"/>
        <v>524617.59</v>
      </c>
      <c r="AL43" s="27">
        <f t="shared" si="4"/>
        <v>3092819.92</v>
      </c>
      <c r="AM43" s="19">
        <f t="shared" si="5"/>
        <v>2875288.63</v>
      </c>
      <c r="AN43" s="32">
        <f t="shared" si="6"/>
        <v>217531.29000000004</v>
      </c>
    </row>
    <row r="44" spans="1:40" x14ac:dyDescent="0.2">
      <c r="A44" s="1" t="s">
        <v>433</v>
      </c>
      <c r="B44" s="1" t="s">
        <v>434</v>
      </c>
      <c r="C44" s="90">
        <v>973</v>
      </c>
      <c r="D44" s="90" t="s">
        <v>1060</v>
      </c>
      <c r="E44" s="273" t="s">
        <v>2091</v>
      </c>
      <c r="F44" s="127">
        <v>78416.75</v>
      </c>
      <c r="G44" s="127">
        <v>0</v>
      </c>
      <c r="H44" s="127">
        <v>42170</v>
      </c>
      <c r="J44" s="273">
        <v>1235764.8500000001</v>
      </c>
      <c r="K44" s="273">
        <v>180020.84</v>
      </c>
      <c r="L44" s="128">
        <v>11663</v>
      </c>
      <c r="M44" s="128">
        <v>11059</v>
      </c>
      <c r="P44" s="273">
        <v>8531.81</v>
      </c>
      <c r="Q44" s="273"/>
      <c r="R44" s="273"/>
      <c r="S44" s="273">
        <v>2854151.72</v>
      </c>
      <c r="U44" s="100">
        <v>561573.55000000005</v>
      </c>
      <c r="V44" s="100">
        <v>22633.17</v>
      </c>
      <c r="W44" s="100">
        <v>138.04</v>
      </c>
      <c r="Y44" s="100">
        <v>1041506</v>
      </c>
      <c r="Z44" s="100">
        <v>84300</v>
      </c>
      <c r="AA44" s="129">
        <v>1288626</v>
      </c>
      <c r="AE44" s="129">
        <v>328844.07</v>
      </c>
      <c r="AF44" s="129">
        <v>181964.45</v>
      </c>
      <c r="AI44" s="100">
        <f t="shared" si="1"/>
        <v>120586.75</v>
      </c>
      <c r="AJ44" s="108">
        <f t="shared" si="2"/>
        <v>22722</v>
      </c>
      <c r="AK44" s="26">
        <f t="shared" si="3"/>
        <v>97864.75</v>
      </c>
      <c r="AL44" s="27">
        <f t="shared" si="4"/>
        <v>1710150.7600000002</v>
      </c>
      <c r="AM44" s="19">
        <f t="shared" si="5"/>
        <v>1799434.52</v>
      </c>
      <c r="AN44" s="32">
        <f t="shared" si="6"/>
        <v>-89283.759999999776</v>
      </c>
    </row>
    <row r="45" spans="1:40" x14ac:dyDescent="0.2">
      <c r="A45" s="1" t="s">
        <v>433</v>
      </c>
      <c r="B45" s="1" t="s">
        <v>434</v>
      </c>
      <c r="C45" s="90">
        <v>4069</v>
      </c>
      <c r="D45" s="90" t="s">
        <v>1061</v>
      </c>
      <c r="E45" s="273" t="s">
        <v>2092</v>
      </c>
      <c r="F45" s="127">
        <v>365169.64</v>
      </c>
      <c r="G45" s="127">
        <v>32400</v>
      </c>
      <c r="H45" s="127">
        <v>6200</v>
      </c>
      <c r="J45" s="273">
        <v>529649.04</v>
      </c>
      <c r="K45" s="273">
        <v>202586.02</v>
      </c>
      <c r="L45" s="128">
        <v>31780</v>
      </c>
      <c r="M45" s="128">
        <v>15327.43</v>
      </c>
      <c r="O45" s="128">
        <v>216</v>
      </c>
      <c r="P45" s="273"/>
      <c r="Q45" s="273"/>
      <c r="R45" s="273">
        <v>11398</v>
      </c>
      <c r="S45" s="273">
        <v>1653756.5</v>
      </c>
      <c r="U45" s="100">
        <v>1166028.08</v>
      </c>
      <c r="W45" s="100">
        <v>537.11</v>
      </c>
      <c r="Y45" s="100">
        <v>661192</v>
      </c>
      <c r="Z45" s="100">
        <v>99600</v>
      </c>
      <c r="AA45" s="129">
        <v>1138802</v>
      </c>
      <c r="AE45" s="129">
        <v>478342.68</v>
      </c>
      <c r="AF45" s="129">
        <v>147315.85</v>
      </c>
      <c r="AI45" s="100">
        <f t="shared" si="1"/>
        <v>403769.64</v>
      </c>
      <c r="AJ45" s="108">
        <f t="shared" si="2"/>
        <v>47323.43</v>
      </c>
      <c r="AK45" s="26">
        <f t="shared" si="3"/>
        <v>356446.21</v>
      </c>
      <c r="AL45" s="27">
        <f t="shared" si="4"/>
        <v>1927357.1900000002</v>
      </c>
      <c r="AM45" s="19">
        <f t="shared" si="5"/>
        <v>1764460.53</v>
      </c>
      <c r="AN45" s="32">
        <f t="shared" si="6"/>
        <v>162896.66000000015</v>
      </c>
    </row>
    <row r="46" spans="1:40" x14ac:dyDescent="0.2">
      <c r="A46" s="1" t="s">
        <v>433</v>
      </c>
      <c r="B46" s="1" t="s">
        <v>434</v>
      </c>
      <c r="C46" s="90">
        <v>5012</v>
      </c>
      <c r="D46" s="90" t="s">
        <v>1062</v>
      </c>
      <c r="E46" s="273" t="s">
        <v>2093</v>
      </c>
      <c r="F46" s="127">
        <v>364940.6</v>
      </c>
      <c r="G46" s="127">
        <v>149508.37</v>
      </c>
      <c r="H46" s="127">
        <v>39866.050000000003</v>
      </c>
      <c r="J46" s="273">
        <v>893453.06</v>
      </c>
      <c r="K46" s="273">
        <v>350303.46</v>
      </c>
      <c r="L46" s="128">
        <v>0</v>
      </c>
      <c r="M46" s="128">
        <v>46270</v>
      </c>
      <c r="O46" s="128">
        <v>20000</v>
      </c>
      <c r="P46" s="273"/>
      <c r="Q46" s="273"/>
      <c r="R46" s="273">
        <v>126788</v>
      </c>
      <c r="S46" s="273">
        <v>1474437.8</v>
      </c>
      <c r="U46" s="100">
        <v>762652.86</v>
      </c>
      <c r="W46" s="100">
        <v>361.23</v>
      </c>
      <c r="Y46" s="100">
        <v>693343</v>
      </c>
      <c r="Z46" s="100">
        <v>57500</v>
      </c>
      <c r="AA46" s="129">
        <v>1019455</v>
      </c>
      <c r="AE46" s="129">
        <v>231822</v>
      </c>
      <c r="AF46" s="129">
        <v>155997.26999999999</v>
      </c>
      <c r="AI46" s="100">
        <f t="shared" si="1"/>
        <v>554315.02</v>
      </c>
      <c r="AJ46" s="108">
        <f t="shared" si="2"/>
        <v>66270</v>
      </c>
      <c r="AK46" s="26">
        <f t="shared" si="3"/>
        <v>488045.02</v>
      </c>
      <c r="AL46" s="27">
        <f t="shared" si="4"/>
        <v>1513857.0899999999</v>
      </c>
      <c r="AM46" s="19">
        <f t="shared" si="5"/>
        <v>1407274.27</v>
      </c>
      <c r="AN46" s="32">
        <f t="shared" si="6"/>
        <v>106582.81999999983</v>
      </c>
    </row>
    <row r="47" spans="1:40" x14ac:dyDescent="0.2">
      <c r="A47" s="1" t="s">
        <v>433</v>
      </c>
      <c r="B47" s="1" t="s">
        <v>434</v>
      </c>
      <c r="C47" s="90">
        <v>5988</v>
      </c>
      <c r="D47" s="90" t="s">
        <v>1063</v>
      </c>
      <c r="E47" s="273" t="s">
        <v>2094</v>
      </c>
      <c r="F47" s="127">
        <v>661882.75</v>
      </c>
      <c r="G47" s="127">
        <v>143742.25</v>
      </c>
      <c r="H47" s="127">
        <v>47700.9</v>
      </c>
      <c r="J47" s="273">
        <v>1309459.22</v>
      </c>
      <c r="K47" s="273">
        <v>277653.77</v>
      </c>
      <c r="L47" s="128">
        <v>40425</v>
      </c>
      <c r="M47" s="128">
        <v>15014.69</v>
      </c>
      <c r="O47" s="128">
        <v>8</v>
      </c>
      <c r="P47" s="273"/>
      <c r="Q47" s="273"/>
      <c r="R47" s="273">
        <v>-96991</v>
      </c>
      <c r="S47" s="273">
        <v>2017007.85</v>
      </c>
      <c r="U47" s="100">
        <v>1507384.64</v>
      </c>
      <c r="V47" s="100">
        <v>410400</v>
      </c>
      <c r="Y47" s="100">
        <v>804098</v>
      </c>
      <c r="Z47" s="100">
        <v>58550</v>
      </c>
      <c r="AA47" s="129">
        <v>1256077</v>
      </c>
      <c r="AE47" s="129">
        <v>618469.57999999996</v>
      </c>
      <c r="AF47" s="129">
        <v>179146.62</v>
      </c>
      <c r="AI47" s="100">
        <f t="shared" si="1"/>
        <v>853325.9</v>
      </c>
      <c r="AJ47" s="108">
        <f t="shared" si="2"/>
        <v>55447.69</v>
      </c>
      <c r="AK47" s="26">
        <f t="shared" si="3"/>
        <v>797878.21</v>
      </c>
      <c r="AL47" s="27">
        <f t="shared" si="4"/>
        <v>2780432.6399999997</v>
      </c>
      <c r="AM47" s="19">
        <f t="shared" si="5"/>
        <v>2053693.2000000002</v>
      </c>
      <c r="AN47" s="32">
        <f t="shared" si="6"/>
        <v>726739.43999999948</v>
      </c>
    </row>
    <row r="48" spans="1:40" x14ac:dyDescent="0.2">
      <c r="A48" s="1" t="s">
        <v>433</v>
      </c>
      <c r="B48" s="1" t="s">
        <v>434</v>
      </c>
      <c r="C48" s="90">
        <v>2518</v>
      </c>
      <c r="D48" s="90" t="s">
        <v>1064</v>
      </c>
      <c r="E48" s="273" t="s">
        <v>2095</v>
      </c>
      <c r="F48" s="127">
        <v>364892.05</v>
      </c>
      <c r="G48" s="127">
        <v>0</v>
      </c>
      <c r="H48" s="127">
        <v>23429</v>
      </c>
      <c r="J48" s="273">
        <v>1382042.07</v>
      </c>
      <c r="K48" s="273">
        <v>215288.95999999999</v>
      </c>
      <c r="L48" s="128">
        <v>5399</v>
      </c>
      <c r="M48" s="128">
        <v>7800</v>
      </c>
      <c r="P48" s="273"/>
      <c r="Q48" s="273"/>
      <c r="R48" s="273">
        <v>745.05</v>
      </c>
      <c r="S48" s="273">
        <v>216270.07999999999</v>
      </c>
      <c r="U48" s="100">
        <v>623629.43000000005</v>
      </c>
      <c r="V48" s="100">
        <v>213475</v>
      </c>
      <c r="W48" s="100">
        <v>444.68</v>
      </c>
      <c r="Y48" s="100">
        <v>805945</v>
      </c>
      <c r="Z48" s="100">
        <v>106000</v>
      </c>
      <c r="AA48" s="129">
        <v>1065263</v>
      </c>
      <c r="AE48" s="129">
        <v>563534.47</v>
      </c>
      <c r="AF48" s="129">
        <v>155104.74</v>
      </c>
      <c r="AI48" s="100">
        <f t="shared" si="1"/>
        <v>388321.05</v>
      </c>
      <c r="AJ48" s="108">
        <f t="shared" si="2"/>
        <v>13199</v>
      </c>
      <c r="AK48" s="26">
        <f t="shared" si="3"/>
        <v>375122.05</v>
      </c>
      <c r="AL48" s="27">
        <f t="shared" si="4"/>
        <v>1749494.11</v>
      </c>
      <c r="AM48" s="19">
        <f t="shared" si="5"/>
        <v>1783902.21</v>
      </c>
      <c r="AN48" s="32">
        <f t="shared" si="6"/>
        <v>-34408.09999999986</v>
      </c>
    </row>
    <row r="49" spans="1:40" x14ac:dyDescent="0.2">
      <c r="A49" s="1" t="s">
        <v>433</v>
      </c>
      <c r="B49" s="1" t="s">
        <v>434</v>
      </c>
      <c r="C49" s="90">
        <v>5747</v>
      </c>
      <c r="D49" s="90" t="s">
        <v>1065</v>
      </c>
      <c r="E49" s="273" t="s">
        <v>2096</v>
      </c>
      <c r="F49" s="127">
        <v>590414.32999999996</v>
      </c>
      <c r="G49" s="127">
        <v>72600</v>
      </c>
      <c r="H49" s="127">
        <v>90850</v>
      </c>
      <c r="J49" s="273">
        <v>1420851.72</v>
      </c>
      <c r="K49" s="273">
        <v>343698.8</v>
      </c>
      <c r="L49" s="128">
        <v>14609</v>
      </c>
      <c r="M49" s="128">
        <v>8400</v>
      </c>
      <c r="P49" s="273">
        <v>206000.03</v>
      </c>
      <c r="Q49" s="273"/>
      <c r="R49" s="273"/>
      <c r="S49" s="273">
        <v>2076002.99</v>
      </c>
      <c r="U49" s="100">
        <v>1958768.49</v>
      </c>
      <c r="V49" s="100">
        <v>3666.64</v>
      </c>
      <c r="W49" s="100">
        <v>721.81</v>
      </c>
      <c r="Y49" s="100">
        <v>1126683</v>
      </c>
      <c r="Z49" s="100">
        <v>91100</v>
      </c>
      <c r="AA49" s="129">
        <v>1813660</v>
      </c>
      <c r="AE49" s="129">
        <v>725547.74</v>
      </c>
      <c r="AF49" s="129">
        <v>194770.37</v>
      </c>
      <c r="AI49" s="100">
        <f t="shared" si="1"/>
        <v>753864.33</v>
      </c>
      <c r="AJ49" s="108">
        <f t="shared" si="2"/>
        <v>23009</v>
      </c>
      <c r="AK49" s="26">
        <f t="shared" si="3"/>
        <v>730855.33</v>
      </c>
      <c r="AL49" s="27">
        <f t="shared" si="4"/>
        <v>3180939.94</v>
      </c>
      <c r="AM49" s="19">
        <f t="shared" si="5"/>
        <v>2733978.1100000003</v>
      </c>
      <c r="AN49" s="32">
        <f t="shared" si="6"/>
        <v>446961.82999999961</v>
      </c>
    </row>
    <row r="50" spans="1:40" x14ac:dyDescent="0.2">
      <c r="A50" s="1" t="s">
        <v>433</v>
      </c>
      <c r="B50" s="1" t="s">
        <v>434</v>
      </c>
      <c r="C50" s="90">
        <v>3454</v>
      </c>
      <c r="D50" s="90" t="s">
        <v>1066</v>
      </c>
      <c r="E50" s="273" t="s">
        <v>2097</v>
      </c>
      <c r="F50" s="127">
        <v>503132.24</v>
      </c>
      <c r="G50" s="127">
        <v>71400</v>
      </c>
      <c r="H50" s="127">
        <v>21858.33</v>
      </c>
      <c r="J50" s="273">
        <v>799641.23</v>
      </c>
      <c r="K50" s="273">
        <v>286391.5</v>
      </c>
      <c r="L50" s="128">
        <v>8944</v>
      </c>
      <c r="M50" s="128">
        <v>23380.55</v>
      </c>
      <c r="O50" s="128">
        <v>162.21</v>
      </c>
      <c r="P50" s="273"/>
      <c r="Q50" s="273"/>
      <c r="R50" s="273">
        <v>1645.73</v>
      </c>
      <c r="S50" s="273">
        <v>2700044.99</v>
      </c>
      <c r="U50" s="100">
        <v>1368547.09</v>
      </c>
      <c r="V50" s="100">
        <v>165225</v>
      </c>
      <c r="W50" s="100">
        <v>0</v>
      </c>
      <c r="Y50" s="100">
        <v>642258</v>
      </c>
      <c r="Z50" s="100">
        <v>78500</v>
      </c>
      <c r="AA50" s="129">
        <v>1148693</v>
      </c>
      <c r="AE50" s="129">
        <v>422658.27</v>
      </c>
      <c r="AF50" s="129">
        <v>224138.28</v>
      </c>
      <c r="AI50" s="100">
        <f t="shared" si="1"/>
        <v>596390.56999999995</v>
      </c>
      <c r="AJ50" s="108">
        <f t="shared" si="2"/>
        <v>32486.76</v>
      </c>
      <c r="AK50" s="26">
        <f t="shared" si="3"/>
        <v>563903.80999999994</v>
      </c>
      <c r="AL50" s="27">
        <f t="shared" si="4"/>
        <v>2254530.09</v>
      </c>
      <c r="AM50" s="19">
        <f t="shared" si="5"/>
        <v>1795489.55</v>
      </c>
      <c r="AN50" s="32">
        <f t="shared" si="6"/>
        <v>459040.5399999998</v>
      </c>
    </row>
    <row r="51" spans="1:40" x14ac:dyDescent="0.2">
      <c r="A51" s="1" t="s">
        <v>433</v>
      </c>
      <c r="B51" s="1" t="s">
        <v>434</v>
      </c>
      <c r="C51" s="90">
        <v>3787</v>
      </c>
      <c r="D51" s="90" t="s">
        <v>1067</v>
      </c>
      <c r="E51" s="273" t="s">
        <v>2098</v>
      </c>
      <c r="F51" s="127">
        <v>436944.22</v>
      </c>
      <c r="G51" s="127">
        <v>0</v>
      </c>
      <c r="H51" s="127">
        <v>49525</v>
      </c>
      <c r="J51" s="273">
        <v>928163.01</v>
      </c>
      <c r="K51" s="273">
        <v>196577.49</v>
      </c>
      <c r="L51" s="128">
        <v>6024</v>
      </c>
      <c r="M51" s="128">
        <v>8400</v>
      </c>
      <c r="P51" s="273">
        <v>56933.39</v>
      </c>
      <c r="Q51" s="273"/>
      <c r="R51" s="273">
        <v>-278017.2</v>
      </c>
      <c r="S51" s="273">
        <v>1671717.03</v>
      </c>
      <c r="U51" s="100">
        <v>1493643.68</v>
      </c>
      <c r="V51" s="100">
        <v>163634.16</v>
      </c>
      <c r="W51" s="100">
        <v>0</v>
      </c>
      <c r="Y51" s="100">
        <v>823795</v>
      </c>
      <c r="Z51" s="100">
        <v>107900</v>
      </c>
      <c r="AA51" s="129">
        <v>1248316</v>
      </c>
      <c r="AE51" s="129">
        <v>970287.98</v>
      </c>
      <c r="AF51" s="129">
        <v>160032.85</v>
      </c>
      <c r="AI51" s="100">
        <f t="shared" si="1"/>
        <v>486469.22</v>
      </c>
      <c r="AJ51" s="108">
        <f t="shared" si="2"/>
        <v>14424</v>
      </c>
      <c r="AK51" s="26">
        <f t="shared" si="3"/>
        <v>472045.22</v>
      </c>
      <c r="AL51" s="27">
        <f t="shared" si="4"/>
        <v>2588972.84</v>
      </c>
      <c r="AM51" s="19">
        <f t="shared" si="5"/>
        <v>2378636.83</v>
      </c>
      <c r="AN51" s="32">
        <f t="shared" si="6"/>
        <v>210336.00999999978</v>
      </c>
    </row>
    <row r="52" spans="1:40" x14ac:dyDescent="0.2">
      <c r="A52" s="1" t="s">
        <v>433</v>
      </c>
      <c r="B52" s="1" t="s">
        <v>434</v>
      </c>
      <c r="C52" s="90">
        <v>4306</v>
      </c>
      <c r="D52" s="90" t="s">
        <v>1068</v>
      </c>
      <c r="E52" s="273" t="s">
        <v>2099</v>
      </c>
      <c r="F52" s="127">
        <v>758143.49</v>
      </c>
      <c r="G52" s="127">
        <v>0</v>
      </c>
      <c r="H52" s="127">
        <v>23805</v>
      </c>
      <c r="J52" s="273">
        <v>962764.55</v>
      </c>
      <c r="K52" s="273">
        <v>286911.09999999998</v>
      </c>
      <c r="L52" s="128">
        <v>7576</v>
      </c>
      <c r="M52" s="128">
        <v>10150</v>
      </c>
      <c r="O52" s="128">
        <v>0</v>
      </c>
      <c r="P52" s="273"/>
      <c r="Q52" s="273"/>
      <c r="R52" s="273">
        <v>34491</v>
      </c>
      <c r="S52" s="273">
        <v>579857.57999999996</v>
      </c>
      <c r="U52" s="100">
        <v>1122933.67</v>
      </c>
      <c r="V52" s="100">
        <v>397128</v>
      </c>
      <c r="W52" s="100">
        <v>826.88</v>
      </c>
      <c r="Y52" s="100">
        <v>463440.73</v>
      </c>
      <c r="Z52" s="100">
        <v>74400</v>
      </c>
      <c r="AA52" s="129">
        <v>792612.73</v>
      </c>
      <c r="AE52" s="129">
        <v>820311.89</v>
      </c>
      <c r="AF52" s="129">
        <v>171868.05</v>
      </c>
      <c r="AI52" s="100">
        <f t="shared" si="1"/>
        <v>781948.49</v>
      </c>
      <c r="AJ52" s="108">
        <f t="shared" si="2"/>
        <v>17726</v>
      </c>
      <c r="AK52" s="26">
        <f t="shared" si="3"/>
        <v>764222.49</v>
      </c>
      <c r="AL52" s="27">
        <f t="shared" si="4"/>
        <v>2058729.2799999998</v>
      </c>
      <c r="AM52" s="19">
        <f t="shared" si="5"/>
        <v>1784792.6700000002</v>
      </c>
      <c r="AN52" s="32">
        <f t="shared" si="6"/>
        <v>273936.60999999964</v>
      </c>
    </row>
    <row r="53" spans="1:40" x14ac:dyDescent="0.2">
      <c r="A53" s="1" t="s">
        <v>433</v>
      </c>
      <c r="B53" s="1" t="s">
        <v>434</v>
      </c>
      <c r="C53" s="90">
        <v>2587</v>
      </c>
      <c r="D53" s="90" t="s">
        <v>1069</v>
      </c>
      <c r="E53" s="273" t="s">
        <v>2100</v>
      </c>
      <c r="F53" s="127">
        <v>446864.4</v>
      </c>
      <c r="G53" s="127">
        <v>0</v>
      </c>
      <c r="H53" s="127">
        <v>64555</v>
      </c>
      <c r="J53" s="273">
        <v>1238176.92</v>
      </c>
      <c r="K53" s="273">
        <v>365820.7</v>
      </c>
      <c r="L53" s="128">
        <v>10987</v>
      </c>
      <c r="M53" s="128">
        <v>6890</v>
      </c>
      <c r="O53" s="128">
        <v>208.45</v>
      </c>
      <c r="P53" s="273"/>
      <c r="Q53" s="273"/>
      <c r="R53" s="273">
        <v>3.31</v>
      </c>
      <c r="S53" s="273">
        <v>446722.69</v>
      </c>
      <c r="U53" s="100">
        <v>1191385</v>
      </c>
      <c r="W53" s="100">
        <v>535.21</v>
      </c>
      <c r="Y53" s="100">
        <v>889640.5</v>
      </c>
      <c r="Z53" s="100">
        <v>58400</v>
      </c>
      <c r="AA53" s="129">
        <v>1192089.81</v>
      </c>
      <c r="AE53" s="129">
        <v>541202.37</v>
      </c>
      <c r="AF53" s="129">
        <v>207074.05</v>
      </c>
      <c r="AI53" s="100">
        <f t="shared" si="1"/>
        <v>511419.4</v>
      </c>
      <c r="AJ53" s="108">
        <f t="shared" si="2"/>
        <v>18085.45</v>
      </c>
      <c r="AK53" s="26">
        <f t="shared" si="3"/>
        <v>493333.95</v>
      </c>
      <c r="AL53" s="27">
        <f t="shared" si="4"/>
        <v>2139960.71</v>
      </c>
      <c r="AM53" s="19">
        <f t="shared" si="5"/>
        <v>1940366.2300000002</v>
      </c>
      <c r="AN53" s="32">
        <f t="shared" si="6"/>
        <v>199594.47999999975</v>
      </c>
    </row>
    <row r="54" spans="1:40" x14ac:dyDescent="0.2">
      <c r="A54" s="1" t="s">
        <v>437</v>
      </c>
      <c r="B54" s="1" t="s">
        <v>438</v>
      </c>
      <c r="C54" s="90">
        <v>2455</v>
      </c>
      <c r="D54" s="90" t="s">
        <v>1070</v>
      </c>
      <c r="E54" s="273" t="s">
        <v>2103</v>
      </c>
      <c r="F54" s="127">
        <v>237337.35</v>
      </c>
      <c r="G54" s="127">
        <v>4000</v>
      </c>
      <c r="H54" s="127">
        <v>64616.36</v>
      </c>
      <c r="J54" s="273">
        <v>122108.36</v>
      </c>
      <c r="K54" s="273">
        <v>650122.12</v>
      </c>
      <c r="L54" s="128">
        <v>1350</v>
      </c>
      <c r="M54" s="128">
        <v>75492.210000000006</v>
      </c>
      <c r="O54" s="128">
        <v>37.380000000000003</v>
      </c>
      <c r="P54" s="273"/>
      <c r="Q54" s="273">
        <v>8348.7199999999993</v>
      </c>
      <c r="R54" s="273">
        <v>-561938.98</v>
      </c>
      <c r="S54" s="273">
        <v>1557377.06</v>
      </c>
      <c r="U54" s="100">
        <v>439722.84</v>
      </c>
      <c r="V54" s="100">
        <v>100000</v>
      </c>
      <c r="W54" s="100">
        <v>203.05</v>
      </c>
      <c r="Y54" s="100">
        <v>738698.9</v>
      </c>
      <c r="Z54" s="100">
        <v>53950</v>
      </c>
      <c r="AA54" s="129">
        <v>964173.9</v>
      </c>
      <c r="AD54" s="129">
        <v>19680</v>
      </c>
      <c r="AE54" s="129">
        <v>248074.17</v>
      </c>
      <c r="AF54" s="129">
        <v>117739.56</v>
      </c>
      <c r="AI54" s="100">
        <f t="shared" si="1"/>
        <v>305953.71000000002</v>
      </c>
      <c r="AJ54" s="108">
        <f t="shared" si="2"/>
        <v>76879.590000000011</v>
      </c>
      <c r="AK54" s="26">
        <f t="shared" si="3"/>
        <v>229074.12</v>
      </c>
      <c r="AL54" s="27">
        <f t="shared" si="4"/>
        <v>1332574.79</v>
      </c>
      <c r="AM54" s="19">
        <f t="shared" si="5"/>
        <v>1349667.6300000001</v>
      </c>
      <c r="AN54" s="32">
        <f t="shared" si="6"/>
        <v>-17092.840000000084</v>
      </c>
    </row>
    <row r="55" spans="1:40" x14ac:dyDescent="0.2">
      <c r="A55" s="1" t="s">
        <v>437</v>
      </c>
      <c r="B55" s="1" t="s">
        <v>438</v>
      </c>
      <c r="C55" s="90">
        <v>2020</v>
      </c>
      <c r="D55" s="90" t="s">
        <v>1071</v>
      </c>
      <c r="E55" s="273" t="s">
        <v>2104</v>
      </c>
      <c r="F55" s="127">
        <v>46275.95</v>
      </c>
      <c r="G55" s="127">
        <v>0</v>
      </c>
      <c r="H55" s="127">
        <v>70752.28</v>
      </c>
      <c r="J55" s="273">
        <v>166190.10999999999</v>
      </c>
      <c r="K55" s="273">
        <v>377943.06</v>
      </c>
      <c r="L55" s="128">
        <v>0</v>
      </c>
      <c r="M55" s="128">
        <v>80667.41</v>
      </c>
      <c r="O55" s="128">
        <v>233.38</v>
      </c>
      <c r="P55" s="273"/>
      <c r="Q55" s="273"/>
      <c r="R55" s="273">
        <v>720769.1</v>
      </c>
      <c r="S55" s="273">
        <v>1296912.72</v>
      </c>
      <c r="U55" s="100">
        <v>480631.47</v>
      </c>
      <c r="V55" s="100">
        <v>1200</v>
      </c>
      <c r="W55" s="100">
        <v>143.94999999999999</v>
      </c>
      <c r="Y55" s="100">
        <v>812915.4</v>
      </c>
      <c r="Z55" s="100">
        <v>1000</v>
      </c>
      <c r="AA55" s="129">
        <v>1043261.4</v>
      </c>
      <c r="AD55" s="129">
        <v>1240</v>
      </c>
      <c r="AE55" s="129">
        <v>247023.49</v>
      </c>
      <c r="AF55" s="129">
        <v>74536.070000000007</v>
      </c>
      <c r="AG55" s="129">
        <v>10400</v>
      </c>
      <c r="AI55" s="100">
        <f t="shared" si="1"/>
        <v>117028.23</v>
      </c>
      <c r="AJ55" s="108">
        <f t="shared" si="2"/>
        <v>80900.790000000008</v>
      </c>
      <c r="AK55" s="26">
        <f t="shared" si="3"/>
        <v>36127.439999999988</v>
      </c>
      <c r="AL55" s="27">
        <f t="shared" si="4"/>
        <v>1295890.82</v>
      </c>
      <c r="AM55" s="19">
        <f t="shared" si="5"/>
        <v>1376460.9600000002</v>
      </c>
      <c r="AN55" s="32">
        <f t="shared" si="6"/>
        <v>-80570.14000000013</v>
      </c>
    </row>
    <row r="56" spans="1:40" x14ac:dyDescent="0.2">
      <c r="A56" s="1" t="s">
        <v>437</v>
      </c>
      <c r="B56" s="1" t="s">
        <v>438</v>
      </c>
      <c r="C56" s="90">
        <v>3422</v>
      </c>
      <c r="D56" s="90" t="s">
        <v>1072</v>
      </c>
      <c r="E56" s="273" t="s">
        <v>2105</v>
      </c>
      <c r="F56" s="127">
        <v>240886.22</v>
      </c>
      <c r="G56" s="127">
        <v>0</v>
      </c>
      <c r="H56" s="127">
        <v>35185.69</v>
      </c>
      <c r="J56" s="273">
        <v>65499.67</v>
      </c>
      <c r="K56" s="273">
        <v>347119</v>
      </c>
      <c r="L56" s="128">
        <v>0</v>
      </c>
      <c r="M56" s="128">
        <v>105955.03</v>
      </c>
      <c r="O56" s="128">
        <v>0</v>
      </c>
      <c r="P56" s="273"/>
      <c r="Q56" s="273"/>
      <c r="R56" s="273">
        <v>-114393.63</v>
      </c>
      <c r="S56" s="273">
        <v>1593000.06</v>
      </c>
      <c r="U56" s="100">
        <v>742473.05</v>
      </c>
      <c r="W56" s="100">
        <v>504.22</v>
      </c>
      <c r="Y56" s="100">
        <v>946165.6</v>
      </c>
      <c r="Z56" s="100">
        <v>14927</v>
      </c>
      <c r="AA56" s="129">
        <v>1359075.6</v>
      </c>
      <c r="AD56" s="129">
        <v>4687</v>
      </c>
      <c r="AE56" s="129">
        <v>434876.26</v>
      </c>
      <c r="AF56" s="129">
        <v>99404.72</v>
      </c>
      <c r="AG56" s="129">
        <v>44460</v>
      </c>
      <c r="AI56" s="100">
        <f t="shared" si="1"/>
        <v>276071.91000000003</v>
      </c>
      <c r="AJ56" s="108">
        <f t="shared" si="2"/>
        <v>105955.03</v>
      </c>
      <c r="AK56" s="26">
        <f t="shared" si="3"/>
        <v>170116.88000000003</v>
      </c>
      <c r="AL56" s="27">
        <f t="shared" si="4"/>
        <v>1704069.87</v>
      </c>
      <c r="AM56" s="19">
        <f t="shared" si="5"/>
        <v>1942503.58</v>
      </c>
      <c r="AN56" s="32">
        <f t="shared" si="6"/>
        <v>-238433.70999999996</v>
      </c>
    </row>
    <row r="57" spans="1:40" x14ac:dyDescent="0.2">
      <c r="A57" s="1" t="s">
        <v>437</v>
      </c>
      <c r="B57" s="1" t="s">
        <v>438</v>
      </c>
      <c r="C57" s="90">
        <v>2553</v>
      </c>
      <c r="D57" s="90" t="s">
        <v>1073</v>
      </c>
      <c r="E57" s="273" t="s">
        <v>2106</v>
      </c>
      <c r="F57" s="127">
        <v>192460.12</v>
      </c>
      <c r="G57" s="127">
        <v>0</v>
      </c>
      <c r="H57" s="127">
        <v>16403.32</v>
      </c>
      <c r="J57" s="273">
        <v>72402.899999999994</v>
      </c>
      <c r="K57" s="273">
        <v>338581.14</v>
      </c>
      <c r="L57" s="128">
        <v>0</v>
      </c>
      <c r="M57" s="128">
        <v>65050.86</v>
      </c>
      <c r="O57" s="128">
        <v>37.380000000000003</v>
      </c>
      <c r="P57" s="273"/>
      <c r="Q57" s="273"/>
      <c r="R57" s="273">
        <v>-1369828.83</v>
      </c>
      <c r="S57" s="273">
        <v>1261656.71</v>
      </c>
      <c r="U57" s="100">
        <v>591678.06000000006</v>
      </c>
      <c r="W57" s="100">
        <v>336.72</v>
      </c>
      <c r="Y57" s="100">
        <v>847430.7</v>
      </c>
      <c r="Z57" s="100">
        <v>5450</v>
      </c>
      <c r="AA57" s="129">
        <v>1182125.7</v>
      </c>
      <c r="AD57" s="129">
        <v>11725.6</v>
      </c>
      <c r="AE57" s="129">
        <v>227913.08</v>
      </c>
      <c r="AF57" s="129">
        <v>63738.38</v>
      </c>
      <c r="AG57" s="129">
        <v>12527</v>
      </c>
      <c r="AI57" s="100">
        <f t="shared" si="1"/>
        <v>208863.44</v>
      </c>
      <c r="AJ57" s="108">
        <f t="shared" si="2"/>
        <v>65088.24</v>
      </c>
      <c r="AK57" s="26">
        <f t="shared" si="3"/>
        <v>143775.20000000001</v>
      </c>
      <c r="AL57" s="27">
        <f t="shared" si="4"/>
        <v>1444895.48</v>
      </c>
      <c r="AM57" s="19">
        <f t="shared" si="5"/>
        <v>1498029.76</v>
      </c>
      <c r="AN57" s="32">
        <f t="shared" si="6"/>
        <v>-53134.280000000028</v>
      </c>
    </row>
    <row r="58" spans="1:40" x14ac:dyDescent="0.2">
      <c r="A58" s="1" t="s">
        <v>437</v>
      </c>
      <c r="B58" s="1" t="s">
        <v>438</v>
      </c>
      <c r="C58" s="90">
        <v>961</v>
      </c>
      <c r="D58" s="90" t="s">
        <v>1074</v>
      </c>
      <c r="E58" s="273" t="s">
        <v>2130</v>
      </c>
      <c r="F58" s="127">
        <v>126944.77</v>
      </c>
      <c r="G58" s="127">
        <v>0</v>
      </c>
      <c r="H58" s="127">
        <v>34509.08</v>
      </c>
      <c r="J58" s="273">
        <v>3</v>
      </c>
      <c r="K58" s="273">
        <v>298348.06</v>
      </c>
      <c r="L58" s="128">
        <v>6721</v>
      </c>
      <c r="M58" s="128">
        <v>57284.95</v>
      </c>
      <c r="O58" s="128">
        <v>1561.04</v>
      </c>
      <c r="P58" s="273"/>
      <c r="Q58" s="273"/>
      <c r="R58" s="273">
        <v>299597.73</v>
      </c>
      <c r="S58" s="273">
        <v>2075132.5</v>
      </c>
      <c r="U58" s="100">
        <v>517428.81</v>
      </c>
      <c r="V58" s="100">
        <v>59320</v>
      </c>
      <c r="W58" s="100">
        <v>314.7</v>
      </c>
      <c r="Y58" s="100">
        <v>497578.6</v>
      </c>
      <c r="Z58" s="100">
        <v>790</v>
      </c>
      <c r="AA58" s="129">
        <v>637808.6</v>
      </c>
      <c r="AD58" s="129">
        <v>15516</v>
      </c>
      <c r="AE58" s="129">
        <v>348291.57</v>
      </c>
      <c r="AF58" s="129">
        <v>26431.37</v>
      </c>
      <c r="AG58" s="129">
        <v>29176</v>
      </c>
      <c r="AI58" s="100">
        <f t="shared" si="1"/>
        <v>161453.85</v>
      </c>
      <c r="AJ58" s="108">
        <f t="shared" si="2"/>
        <v>65566.989999999991</v>
      </c>
      <c r="AK58" s="26">
        <f t="shared" si="3"/>
        <v>95886.860000000015</v>
      </c>
      <c r="AL58" s="27">
        <f t="shared" si="4"/>
        <v>1075432.1099999999</v>
      </c>
      <c r="AM58" s="19">
        <f t="shared" si="5"/>
        <v>1057223.54</v>
      </c>
      <c r="AN58" s="32">
        <f t="shared" si="6"/>
        <v>18208.569999999832</v>
      </c>
    </row>
    <row r="59" spans="1:40" x14ac:dyDescent="0.2">
      <c r="A59" s="1" t="s">
        <v>437</v>
      </c>
      <c r="B59" s="1" t="s">
        <v>438</v>
      </c>
      <c r="C59" s="90">
        <v>2039</v>
      </c>
      <c r="D59" s="90" t="s">
        <v>1075</v>
      </c>
      <c r="E59" s="273" t="s">
        <v>2131</v>
      </c>
      <c r="F59" s="127">
        <v>433416.32</v>
      </c>
      <c r="G59" s="127">
        <v>32300</v>
      </c>
      <c r="H59" s="127">
        <v>26433.14</v>
      </c>
      <c r="J59" s="273">
        <v>734744.5</v>
      </c>
      <c r="K59" s="273">
        <v>358546.05</v>
      </c>
      <c r="L59" s="128">
        <v>0</v>
      </c>
      <c r="M59" s="128">
        <v>60703.95</v>
      </c>
      <c r="P59" s="273"/>
      <c r="Q59" s="273"/>
      <c r="R59" s="273">
        <v>1143321.92</v>
      </c>
      <c r="S59" s="273">
        <v>3409443.43</v>
      </c>
      <c r="U59" s="100">
        <v>484904.39</v>
      </c>
      <c r="W59" s="100">
        <v>804.43</v>
      </c>
      <c r="Y59" s="100">
        <v>814638.5</v>
      </c>
      <c r="Z59" s="100">
        <v>50790</v>
      </c>
      <c r="AA59" s="129">
        <v>1007498.5</v>
      </c>
      <c r="AD59" s="129">
        <v>5124</v>
      </c>
      <c r="AE59" s="129">
        <v>169928.68</v>
      </c>
      <c r="AF59" s="129">
        <v>101562.62</v>
      </c>
      <c r="AI59" s="100">
        <f t="shared" si="1"/>
        <v>492149.46</v>
      </c>
      <c r="AJ59" s="108">
        <f t="shared" si="2"/>
        <v>60703.95</v>
      </c>
      <c r="AK59" s="26">
        <f t="shared" si="3"/>
        <v>431445.51</v>
      </c>
      <c r="AL59" s="27">
        <f t="shared" si="4"/>
        <v>1351137.32</v>
      </c>
      <c r="AM59" s="19">
        <f t="shared" si="5"/>
        <v>1284113.7999999998</v>
      </c>
      <c r="AN59" s="32">
        <f t="shared" si="6"/>
        <v>67023.520000000251</v>
      </c>
    </row>
    <row r="60" spans="1:40" x14ac:dyDescent="0.2">
      <c r="A60" s="1" t="s">
        <v>441</v>
      </c>
      <c r="B60" s="1" t="s">
        <v>442</v>
      </c>
      <c r="C60" s="90">
        <v>3187</v>
      </c>
      <c r="D60" s="90" t="s">
        <v>1076</v>
      </c>
      <c r="E60" s="273" t="s">
        <v>2110</v>
      </c>
      <c r="F60" s="127">
        <v>247453.53</v>
      </c>
      <c r="G60" s="127">
        <v>0</v>
      </c>
      <c r="H60" s="127">
        <v>24917.52</v>
      </c>
      <c r="J60" s="273">
        <v>4</v>
      </c>
      <c r="K60" s="273">
        <v>255398.67</v>
      </c>
      <c r="P60" s="273"/>
      <c r="Q60" s="273"/>
      <c r="R60" s="273"/>
      <c r="S60" s="273">
        <v>280935.62</v>
      </c>
      <c r="U60" s="100">
        <v>661600.79</v>
      </c>
      <c r="Y60" s="100">
        <v>499380</v>
      </c>
      <c r="AA60" s="129">
        <v>761770</v>
      </c>
      <c r="AE60" s="129">
        <v>203747.09</v>
      </c>
      <c r="AF60" s="129">
        <v>15981.71</v>
      </c>
      <c r="AI60" s="100">
        <f t="shared" si="1"/>
        <v>272371.05</v>
      </c>
      <c r="AJ60" s="108">
        <f t="shared" si="2"/>
        <v>0</v>
      </c>
      <c r="AK60" s="26">
        <f t="shared" si="3"/>
        <v>272371.05</v>
      </c>
      <c r="AL60" s="27">
        <f t="shared" si="4"/>
        <v>1160980.79</v>
      </c>
      <c r="AM60" s="19">
        <f t="shared" si="5"/>
        <v>981498.79999999993</v>
      </c>
      <c r="AN60" s="32">
        <f t="shared" si="6"/>
        <v>179481.99000000011</v>
      </c>
    </row>
    <row r="61" spans="1:40" x14ac:dyDescent="0.2">
      <c r="A61" s="1" t="s">
        <v>441</v>
      </c>
      <c r="B61" s="1" t="s">
        <v>442</v>
      </c>
      <c r="C61" s="90">
        <v>4931</v>
      </c>
      <c r="D61" s="90" t="s">
        <v>1077</v>
      </c>
      <c r="E61" s="273" t="s">
        <v>2111</v>
      </c>
      <c r="F61" s="127">
        <v>236366.15</v>
      </c>
      <c r="G61" s="127">
        <v>0</v>
      </c>
      <c r="H61" s="127">
        <v>26268.99</v>
      </c>
      <c r="J61" s="273">
        <v>729767.55</v>
      </c>
      <c r="K61" s="273">
        <v>126546.81</v>
      </c>
      <c r="P61" s="273"/>
      <c r="Q61" s="273"/>
      <c r="R61" s="273"/>
      <c r="S61" s="273">
        <v>179132.84</v>
      </c>
      <c r="U61" s="100">
        <v>1381311.4</v>
      </c>
      <c r="AA61" s="129">
        <v>1111010</v>
      </c>
      <c r="AE61" s="129">
        <v>116650</v>
      </c>
      <c r="AF61" s="129">
        <v>70345.31</v>
      </c>
      <c r="AI61" s="100">
        <f t="shared" si="1"/>
        <v>262635.14</v>
      </c>
      <c r="AJ61" s="108">
        <f t="shared" si="2"/>
        <v>0</v>
      </c>
      <c r="AK61" s="26">
        <f t="shared" si="3"/>
        <v>262635.14</v>
      </c>
      <c r="AL61" s="27">
        <f t="shared" si="4"/>
        <v>1381311.4</v>
      </c>
      <c r="AM61" s="19">
        <f t="shared" si="5"/>
        <v>1298005.31</v>
      </c>
      <c r="AN61" s="32">
        <f t="shared" si="6"/>
        <v>83306.089999999851</v>
      </c>
    </row>
    <row r="62" spans="1:40" x14ac:dyDescent="0.2">
      <c r="A62" s="1" t="s">
        <v>595</v>
      </c>
      <c r="B62" s="1" t="s">
        <v>442</v>
      </c>
      <c r="C62" s="90">
        <v>2673</v>
      </c>
      <c r="D62" s="90" t="s">
        <v>1078</v>
      </c>
      <c r="E62" s="273" t="s">
        <v>2112</v>
      </c>
      <c r="F62" s="127">
        <v>239422.2</v>
      </c>
      <c r="G62" s="127">
        <v>0</v>
      </c>
      <c r="H62" s="127">
        <v>39527.72</v>
      </c>
      <c r="J62" s="273">
        <v>282780.48</v>
      </c>
      <c r="K62" s="273">
        <v>328782.5</v>
      </c>
      <c r="P62" s="273"/>
      <c r="Q62" s="273"/>
      <c r="R62" s="273"/>
      <c r="S62" s="273">
        <v>2768470.84</v>
      </c>
      <c r="U62" s="100">
        <v>665639.65</v>
      </c>
      <c r="Y62" s="100">
        <v>787500</v>
      </c>
      <c r="AA62" s="129">
        <v>1168230</v>
      </c>
      <c r="AE62" s="129">
        <v>173757.45</v>
      </c>
      <c r="AF62" s="129">
        <v>151404.37</v>
      </c>
      <c r="AI62" s="100">
        <f t="shared" si="1"/>
        <v>278949.92000000004</v>
      </c>
      <c r="AJ62" s="108">
        <f t="shared" si="2"/>
        <v>0</v>
      </c>
      <c r="AK62" s="26">
        <f t="shared" si="3"/>
        <v>278949.92000000004</v>
      </c>
      <c r="AL62" s="27">
        <f t="shared" si="4"/>
        <v>1453139.65</v>
      </c>
      <c r="AM62" s="19">
        <f t="shared" si="5"/>
        <v>1493391.8199999998</v>
      </c>
      <c r="AN62" s="32">
        <f t="shared" si="6"/>
        <v>-40252.169999999925</v>
      </c>
    </row>
    <row r="63" spans="1:40" x14ac:dyDescent="0.2">
      <c r="A63" s="1" t="s">
        <v>441</v>
      </c>
      <c r="B63" s="1" t="s">
        <v>442</v>
      </c>
      <c r="C63" s="90">
        <v>3204</v>
      </c>
      <c r="D63" s="90" t="s">
        <v>1079</v>
      </c>
      <c r="E63" s="273" t="s">
        <v>2113</v>
      </c>
      <c r="F63" s="127">
        <v>380124.25</v>
      </c>
      <c r="G63" s="127">
        <v>0</v>
      </c>
      <c r="H63" s="127">
        <v>3003.04</v>
      </c>
      <c r="J63" s="273">
        <v>323412.87</v>
      </c>
      <c r="K63" s="273">
        <v>67481</v>
      </c>
      <c r="P63" s="273"/>
      <c r="Q63" s="273"/>
      <c r="R63" s="273"/>
      <c r="S63" s="273">
        <v>2027508.56</v>
      </c>
      <c r="U63" s="100">
        <v>803895.43</v>
      </c>
      <c r="Y63" s="100">
        <v>767830</v>
      </c>
      <c r="AA63" s="129">
        <v>1093350</v>
      </c>
      <c r="AE63" s="129">
        <v>185168.54</v>
      </c>
      <c r="AF63" s="129">
        <v>93066.69</v>
      </c>
      <c r="AI63" s="100">
        <f t="shared" si="1"/>
        <v>383127.29</v>
      </c>
      <c r="AJ63" s="108">
        <f t="shared" si="2"/>
        <v>0</v>
      </c>
      <c r="AK63" s="26">
        <f t="shared" si="3"/>
        <v>383127.29</v>
      </c>
      <c r="AL63" s="27">
        <f t="shared" si="4"/>
        <v>1571725.4300000002</v>
      </c>
      <c r="AM63" s="19">
        <f t="shared" si="5"/>
        <v>1371585.23</v>
      </c>
      <c r="AN63" s="32">
        <f t="shared" si="6"/>
        <v>200140.20000000019</v>
      </c>
    </row>
    <row r="64" spans="1:40" x14ac:dyDescent="0.2">
      <c r="A64" s="1" t="s">
        <v>441</v>
      </c>
      <c r="B64" s="1" t="s">
        <v>442</v>
      </c>
      <c r="C64" s="90">
        <v>2244</v>
      </c>
      <c r="D64" s="90" t="s">
        <v>1080</v>
      </c>
      <c r="E64" s="273" t="s">
        <v>2114</v>
      </c>
      <c r="F64" s="127">
        <v>20030.669999999998</v>
      </c>
      <c r="G64" s="127">
        <v>0</v>
      </c>
      <c r="H64" s="127">
        <v>2398.44</v>
      </c>
      <c r="J64" s="273">
        <v>715750.24</v>
      </c>
      <c r="K64" s="273">
        <v>267986.42</v>
      </c>
      <c r="P64" s="273"/>
      <c r="Q64" s="273"/>
      <c r="R64" s="273"/>
      <c r="S64" s="273">
        <v>179132.84</v>
      </c>
      <c r="U64" s="100">
        <v>661061.71</v>
      </c>
      <c r="Y64" s="100">
        <v>555100</v>
      </c>
      <c r="AA64" s="129">
        <v>795175</v>
      </c>
      <c r="AE64" s="129">
        <v>469216.93</v>
      </c>
      <c r="AF64" s="129">
        <v>111892.31</v>
      </c>
      <c r="AI64" s="100">
        <f t="shared" si="1"/>
        <v>22429.109999999997</v>
      </c>
      <c r="AJ64" s="108">
        <f t="shared" si="2"/>
        <v>0</v>
      </c>
      <c r="AK64" s="26">
        <f t="shared" si="3"/>
        <v>22429.109999999997</v>
      </c>
      <c r="AL64" s="27">
        <f t="shared" si="4"/>
        <v>1216161.71</v>
      </c>
      <c r="AM64" s="19">
        <f t="shared" si="5"/>
        <v>1376284.24</v>
      </c>
      <c r="AN64" s="32">
        <f t="shared" si="6"/>
        <v>-160122.53000000003</v>
      </c>
    </row>
    <row r="65" spans="1:40" x14ac:dyDescent="0.2">
      <c r="A65" s="1" t="s">
        <v>445</v>
      </c>
      <c r="B65" s="1" t="s">
        <v>446</v>
      </c>
      <c r="C65" s="90">
        <v>5619</v>
      </c>
      <c r="D65" s="90" t="s">
        <v>1081</v>
      </c>
      <c r="E65" s="273" t="s">
        <v>2115</v>
      </c>
      <c r="F65" s="127">
        <v>532464.78</v>
      </c>
      <c r="G65" s="127">
        <v>178240</v>
      </c>
      <c r="H65" s="127">
        <v>59397.96</v>
      </c>
      <c r="J65" s="273">
        <v>2015848.44</v>
      </c>
      <c r="K65" s="273">
        <v>327231.90999999997</v>
      </c>
      <c r="O65" s="128">
        <v>100000</v>
      </c>
      <c r="P65" s="273"/>
      <c r="Q65" s="273"/>
      <c r="R65" s="273">
        <v>-100631.36</v>
      </c>
      <c r="S65" s="273">
        <v>2752937.45</v>
      </c>
      <c r="U65" s="100">
        <v>684383.2</v>
      </c>
      <c r="V65" s="100">
        <v>370630</v>
      </c>
      <c r="W65" s="100">
        <v>197.72</v>
      </c>
      <c r="Y65" s="100">
        <v>1312290.78</v>
      </c>
      <c r="Z65" s="100">
        <v>151744</v>
      </c>
      <c r="AA65" s="129">
        <v>1589914.78</v>
      </c>
      <c r="AE65" s="129">
        <v>328953.65999999997</v>
      </c>
      <c r="AF65" s="129">
        <v>213024.26</v>
      </c>
      <c r="AI65" s="100">
        <f t="shared" si="1"/>
        <v>770102.74</v>
      </c>
      <c r="AJ65" s="108">
        <f t="shared" si="2"/>
        <v>100000</v>
      </c>
      <c r="AK65" s="26">
        <f t="shared" si="3"/>
        <v>670102.74</v>
      </c>
      <c r="AL65" s="27">
        <f t="shared" si="4"/>
        <v>2519245.7000000002</v>
      </c>
      <c r="AM65" s="19">
        <f t="shared" si="5"/>
        <v>2131892.7000000002</v>
      </c>
      <c r="AN65" s="32">
        <f t="shared" si="6"/>
        <v>387353</v>
      </c>
    </row>
    <row r="66" spans="1:40" x14ac:dyDescent="0.2">
      <c r="A66" s="1" t="s">
        <v>445</v>
      </c>
      <c r="B66" s="1" t="s">
        <v>446</v>
      </c>
      <c r="C66" s="90">
        <v>5086</v>
      </c>
      <c r="D66" s="90" t="s">
        <v>1082</v>
      </c>
      <c r="E66" s="273" t="s">
        <v>2116</v>
      </c>
      <c r="F66" s="127">
        <v>368104.49</v>
      </c>
      <c r="G66" s="127">
        <v>65008.99</v>
      </c>
      <c r="H66" s="127">
        <v>98219.13</v>
      </c>
      <c r="J66" s="273">
        <v>1012942.13</v>
      </c>
      <c r="K66" s="273">
        <v>2368964.46</v>
      </c>
      <c r="M66" s="128">
        <v>0</v>
      </c>
      <c r="P66" s="273"/>
      <c r="Q66" s="273"/>
      <c r="R66" s="273">
        <v>-1782115.22</v>
      </c>
      <c r="S66" s="273">
        <v>3437556.74</v>
      </c>
      <c r="U66" s="100">
        <v>2853575.93</v>
      </c>
      <c r="V66" s="100">
        <v>200820</v>
      </c>
      <c r="W66" s="100">
        <v>463.92</v>
      </c>
      <c r="Y66" s="100">
        <v>1318216</v>
      </c>
      <c r="Z66" s="100">
        <v>250840</v>
      </c>
      <c r="AA66" s="129">
        <v>1650596</v>
      </c>
      <c r="AE66" s="129">
        <v>274245.78000000003</v>
      </c>
      <c r="AF66" s="129">
        <v>386713.39</v>
      </c>
      <c r="AI66" s="100">
        <f t="shared" si="1"/>
        <v>531332.61</v>
      </c>
      <c r="AJ66" s="108">
        <f t="shared" si="2"/>
        <v>0</v>
      </c>
      <c r="AK66" s="26">
        <f t="shared" si="3"/>
        <v>531332.61</v>
      </c>
      <c r="AL66" s="27">
        <f t="shared" si="4"/>
        <v>4623915.8499999996</v>
      </c>
      <c r="AM66" s="19">
        <f t="shared" si="5"/>
        <v>2311555.17</v>
      </c>
      <c r="AN66" s="32">
        <f t="shared" si="6"/>
        <v>2312360.6799999997</v>
      </c>
    </row>
    <row r="67" spans="1:40" x14ac:dyDescent="0.2">
      <c r="A67" s="1" t="s">
        <v>445</v>
      </c>
      <c r="B67" s="1" t="s">
        <v>446</v>
      </c>
      <c r="C67" s="90">
        <v>7208</v>
      </c>
      <c r="D67" s="90" t="s">
        <v>1083</v>
      </c>
      <c r="E67" s="273" t="s">
        <v>2117</v>
      </c>
      <c r="F67" s="127">
        <v>493390.26</v>
      </c>
      <c r="G67" s="127">
        <v>39035.5</v>
      </c>
      <c r="H67" s="127">
        <v>34821.24</v>
      </c>
      <c r="J67" s="273">
        <v>1338074.78</v>
      </c>
      <c r="K67" s="273">
        <v>372973.77</v>
      </c>
      <c r="M67" s="128">
        <v>0</v>
      </c>
      <c r="P67" s="273"/>
      <c r="Q67" s="273"/>
      <c r="R67" s="273">
        <v>1185667.18</v>
      </c>
      <c r="S67" s="273">
        <v>785641.8</v>
      </c>
      <c r="U67" s="100">
        <v>927218.33</v>
      </c>
      <c r="W67" s="100">
        <v>660.65</v>
      </c>
      <c r="Y67" s="100">
        <v>1049454</v>
      </c>
      <c r="Z67" s="100">
        <v>197100</v>
      </c>
      <c r="AA67" s="129">
        <v>1411704</v>
      </c>
      <c r="AE67" s="129">
        <v>255940.61</v>
      </c>
      <c r="AF67" s="129">
        <v>137661.07999999999</v>
      </c>
      <c r="AG67" s="129">
        <v>28.72</v>
      </c>
      <c r="AI67" s="100">
        <f t="shared" si="1"/>
        <v>567247</v>
      </c>
      <c r="AJ67" s="108">
        <f t="shared" si="2"/>
        <v>0</v>
      </c>
      <c r="AK67" s="26">
        <f t="shared" si="3"/>
        <v>567247</v>
      </c>
      <c r="AL67" s="27">
        <f t="shared" si="4"/>
        <v>2174432.98</v>
      </c>
      <c r="AM67" s="19">
        <f t="shared" si="5"/>
        <v>1805334.41</v>
      </c>
      <c r="AN67" s="32">
        <f t="shared" si="6"/>
        <v>369098.57000000007</v>
      </c>
    </row>
    <row r="68" spans="1:40" x14ac:dyDescent="0.2">
      <c r="A68" s="1" t="s">
        <v>449</v>
      </c>
      <c r="B68" s="1" t="s">
        <v>450</v>
      </c>
      <c r="C68" s="90">
        <v>2983</v>
      </c>
      <c r="D68" s="90" t="s">
        <v>1084</v>
      </c>
      <c r="E68" s="273" t="s">
        <v>2118</v>
      </c>
      <c r="F68" s="127">
        <v>299791.03000000003</v>
      </c>
      <c r="G68" s="127">
        <v>0</v>
      </c>
      <c r="H68" s="127">
        <v>62970.17</v>
      </c>
      <c r="J68" s="273">
        <v>628041.75</v>
      </c>
      <c r="K68" s="273">
        <v>290214.09999999998</v>
      </c>
      <c r="L68" s="128">
        <v>486</v>
      </c>
      <c r="M68" s="128">
        <v>5812.73</v>
      </c>
      <c r="O68" s="128">
        <v>1714.74</v>
      </c>
      <c r="P68" s="273"/>
      <c r="Q68" s="273">
        <v>3911913.09</v>
      </c>
      <c r="R68" s="273">
        <v>-4402332.66</v>
      </c>
      <c r="S68" s="273">
        <v>2929218.73</v>
      </c>
      <c r="U68" s="100">
        <v>1648599.96</v>
      </c>
      <c r="V68" s="100">
        <v>202662</v>
      </c>
      <c r="W68" s="100">
        <v>2085.38</v>
      </c>
      <c r="Y68" s="100">
        <v>764375.3</v>
      </c>
      <c r="AA68" s="129">
        <v>1547439.3</v>
      </c>
      <c r="AE68" s="129">
        <v>535412.17000000004</v>
      </c>
      <c r="AF68" s="129">
        <v>278379.99</v>
      </c>
      <c r="AI68" s="100">
        <f t="shared" si="1"/>
        <v>362761.2</v>
      </c>
      <c r="AJ68" s="108">
        <f t="shared" si="2"/>
        <v>8013.4699999999993</v>
      </c>
      <c r="AK68" s="26">
        <f t="shared" si="3"/>
        <v>354747.73000000004</v>
      </c>
      <c r="AL68" s="27">
        <f t="shared" si="4"/>
        <v>2617722.6399999997</v>
      </c>
      <c r="AM68" s="19">
        <f t="shared" si="5"/>
        <v>2361231.46</v>
      </c>
      <c r="AN68" s="32">
        <f t="shared" si="6"/>
        <v>256491.1799999997</v>
      </c>
    </row>
    <row r="69" spans="1:40" x14ac:dyDescent="0.2">
      <c r="A69" s="1" t="s">
        <v>449</v>
      </c>
      <c r="B69" s="1" t="s">
        <v>450</v>
      </c>
      <c r="C69" s="90">
        <v>3185</v>
      </c>
      <c r="D69" s="90" t="s">
        <v>1085</v>
      </c>
      <c r="E69" s="273" t="s">
        <v>2119</v>
      </c>
      <c r="F69" s="127">
        <v>434525.17</v>
      </c>
      <c r="G69" s="127">
        <v>0</v>
      </c>
      <c r="H69" s="127">
        <v>24392.48</v>
      </c>
      <c r="J69" s="273">
        <v>1636427.13</v>
      </c>
      <c r="K69" s="273">
        <v>70842.59</v>
      </c>
      <c r="L69" s="128">
        <v>486</v>
      </c>
      <c r="P69" s="273"/>
      <c r="Q69" s="273"/>
      <c r="R69" s="273">
        <v>-97763.86</v>
      </c>
      <c r="S69" s="273">
        <v>574529.34</v>
      </c>
      <c r="U69" s="100">
        <v>921609.89</v>
      </c>
      <c r="W69" s="100">
        <v>2256.29</v>
      </c>
      <c r="Y69" s="100">
        <v>486153.52</v>
      </c>
      <c r="AA69" s="129">
        <v>785167.52</v>
      </c>
      <c r="AE69" s="129">
        <v>327628.78000000003</v>
      </c>
      <c r="AF69" s="129">
        <v>133424.97</v>
      </c>
      <c r="AI69" s="100">
        <f t="shared" ref="AI69:AI86" si="7">SUM(F69:I69)</f>
        <v>458917.64999999997</v>
      </c>
      <c r="AJ69" s="108">
        <f t="shared" ref="AJ69:AJ86" si="8">SUM(L69:O69)</f>
        <v>486</v>
      </c>
      <c r="AK69" s="26">
        <f t="shared" ref="AK69:AK86" si="9">AI69-AJ69</f>
        <v>458431.64999999997</v>
      </c>
      <c r="AL69" s="27">
        <f t="shared" ref="AL69:AL86" si="10">SUM(T69:Z69)</f>
        <v>1410019.7000000002</v>
      </c>
      <c r="AM69" s="19">
        <f t="shared" ref="AM69:AM86" si="11">SUM(AA69:AH69)</f>
        <v>1246221.27</v>
      </c>
      <c r="AN69" s="32">
        <f t="shared" ref="AN69:AN86" si="12">AL69-AM69</f>
        <v>163798.43000000017</v>
      </c>
    </row>
    <row r="70" spans="1:40" x14ac:dyDescent="0.2">
      <c r="A70" s="1" t="s">
        <v>449</v>
      </c>
      <c r="B70" s="1" t="s">
        <v>450</v>
      </c>
      <c r="C70" s="90">
        <v>5687</v>
      </c>
      <c r="D70" s="90" t="s">
        <v>1086</v>
      </c>
      <c r="E70" s="273" t="s">
        <v>2120</v>
      </c>
      <c r="F70" s="127">
        <v>443656.54</v>
      </c>
      <c r="G70" s="127">
        <v>58100</v>
      </c>
      <c r="H70" s="127">
        <v>49940.12</v>
      </c>
      <c r="J70" s="273">
        <v>269094.42</v>
      </c>
      <c r="K70" s="273">
        <v>410307.14</v>
      </c>
      <c r="P70" s="273"/>
      <c r="Q70" s="273"/>
      <c r="R70" s="273">
        <v>2227.73</v>
      </c>
      <c r="S70" s="273">
        <v>2183187.2799999998</v>
      </c>
      <c r="U70" s="100">
        <v>1981908.12</v>
      </c>
      <c r="W70" s="100">
        <v>613.70000000000005</v>
      </c>
      <c r="Y70" s="100">
        <v>1227537.5</v>
      </c>
      <c r="AA70" s="129">
        <v>1720995.5</v>
      </c>
      <c r="AE70" s="129">
        <v>662830.62</v>
      </c>
      <c r="AF70" s="129">
        <v>120558.52</v>
      </c>
      <c r="AI70" s="100">
        <f t="shared" si="7"/>
        <v>551696.66</v>
      </c>
      <c r="AJ70" s="108">
        <f t="shared" si="8"/>
        <v>0</v>
      </c>
      <c r="AK70" s="26">
        <f t="shared" si="9"/>
        <v>551696.66</v>
      </c>
      <c r="AL70" s="27">
        <f t="shared" si="10"/>
        <v>3210059.3200000003</v>
      </c>
      <c r="AM70" s="19">
        <f t="shared" si="11"/>
        <v>2504384.64</v>
      </c>
      <c r="AN70" s="32">
        <f t="shared" si="12"/>
        <v>705674.68000000017</v>
      </c>
    </row>
    <row r="71" spans="1:40" x14ac:dyDescent="0.2">
      <c r="A71" s="1" t="s">
        <v>449</v>
      </c>
      <c r="B71" s="1" t="s">
        <v>450</v>
      </c>
      <c r="C71" s="90">
        <v>5400</v>
      </c>
      <c r="D71" s="90" t="s">
        <v>1087</v>
      </c>
      <c r="E71" s="273" t="s">
        <v>2121</v>
      </c>
      <c r="F71" s="127">
        <v>1502385.05</v>
      </c>
      <c r="G71" s="127">
        <v>23000</v>
      </c>
      <c r="H71" s="127">
        <v>45555</v>
      </c>
      <c r="J71" s="273">
        <v>1795289.73</v>
      </c>
      <c r="K71" s="273">
        <v>327043.90000000002</v>
      </c>
      <c r="M71" s="128">
        <v>15680</v>
      </c>
      <c r="P71" s="273"/>
      <c r="Q71" s="273"/>
      <c r="R71" s="273">
        <v>332614.73</v>
      </c>
      <c r="S71" s="273">
        <v>1562778.07</v>
      </c>
      <c r="U71" s="100">
        <v>1303748.18</v>
      </c>
      <c r="W71" s="100">
        <v>3108.01</v>
      </c>
      <c r="Y71" s="100">
        <v>605346</v>
      </c>
      <c r="AA71" s="129">
        <v>1035326</v>
      </c>
      <c r="AE71" s="129">
        <v>579749.39</v>
      </c>
      <c r="AF71" s="129">
        <v>171189.18</v>
      </c>
      <c r="AI71" s="100">
        <f t="shared" si="7"/>
        <v>1570940.05</v>
      </c>
      <c r="AJ71" s="108">
        <f t="shared" si="8"/>
        <v>15680</v>
      </c>
      <c r="AK71" s="26">
        <f t="shared" si="9"/>
        <v>1555260.05</v>
      </c>
      <c r="AL71" s="27">
        <f t="shared" si="10"/>
        <v>1912202.19</v>
      </c>
      <c r="AM71" s="19">
        <f t="shared" si="11"/>
        <v>1786264.57</v>
      </c>
      <c r="AN71" s="32">
        <f t="shared" si="12"/>
        <v>125937.61999999988</v>
      </c>
    </row>
    <row r="72" spans="1:40" x14ac:dyDescent="0.2">
      <c r="A72" s="1" t="s">
        <v>449</v>
      </c>
      <c r="B72" s="1" t="s">
        <v>450</v>
      </c>
      <c r="C72" s="90">
        <v>9957</v>
      </c>
      <c r="D72" s="90" t="s">
        <v>1088</v>
      </c>
      <c r="E72" s="273" t="s">
        <v>2122</v>
      </c>
      <c r="F72" s="127">
        <v>1301280.0900000001</v>
      </c>
      <c r="G72" s="127">
        <v>0</v>
      </c>
      <c r="H72" s="127">
        <v>33000</v>
      </c>
      <c r="J72" s="273">
        <v>1318113.95</v>
      </c>
      <c r="K72" s="273">
        <v>439662.64</v>
      </c>
      <c r="L72" s="128">
        <v>5100</v>
      </c>
      <c r="M72" s="128">
        <v>26333.18</v>
      </c>
      <c r="N72" s="128">
        <v>13000</v>
      </c>
      <c r="P72" s="273"/>
      <c r="Q72" s="273"/>
      <c r="R72" s="273">
        <v>827548.17</v>
      </c>
      <c r="S72" s="273">
        <v>1881658.83</v>
      </c>
      <c r="U72" s="100">
        <v>2133934.69</v>
      </c>
      <c r="W72" s="100">
        <v>6940.94</v>
      </c>
      <c r="Y72" s="100">
        <v>1399237.5</v>
      </c>
      <c r="AA72" s="129">
        <v>2061713.5</v>
      </c>
      <c r="AE72" s="129">
        <v>804758.38</v>
      </c>
      <c r="AF72" s="129">
        <v>165405.57</v>
      </c>
      <c r="AI72" s="100">
        <f t="shared" si="7"/>
        <v>1334280.0900000001</v>
      </c>
      <c r="AJ72" s="108">
        <f t="shared" si="8"/>
        <v>44433.18</v>
      </c>
      <c r="AK72" s="26">
        <f t="shared" si="9"/>
        <v>1289846.9100000001</v>
      </c>
      <c r="AL72" s="27">
        <f t="shared" si="10"/>
        <v>3540113.13</v>
      </c>
      <c r="AM72" s="19">
        <f t="shared" si="11"/>
        <v>3031877.4499999997</v>
      </c>
      <c r="AN72" s="32">
        <f t="shared" si="12"/>
        <v>508235.68000000017</v>
      </c>
    </row>
    <row r="73" spans="1:40" x14ac:dyDescent="0.2">
      <c r="A73" s="1" t="s">
        <v>449</v>
      </c>
      <c r="B73" s="1" t="s">
        <v>450</v>
      </c>
      <c r="C73" s="90">
        <v>2898</v>
      </c>
      <c r="D73" s="90" t="s">
        <v>1089</v>
      </c>
      <c r="E73" s="273" t="s">
        <v>2123</v>
      </c>
      <c r="F73" s="127">
        <v>946310.71</v>
      </c>
      <c r="G73" s="127">
        <v>0</v>
      </c>
      <c r="H73" s="127">
        <v>41441.160000000003</v>
      </c>
      <c r="J73" s="273">
        <v>426895.4</v>
      </c>
      <c r="K73" s="273">
        <v>167339.26</v>
      </c>
      <c r="M73" s="128">
        <v>63097.75</v>
      </c>
      <c r="P73" s="273"/>
      <c r="Q73" s="273"/>
      <c r="R73" s="273">
        <v>156326.46</v>
      </c>
      <c r="S73" s="273">
        <v>1497958.46</v>
      </c>
      <c r="U73" s="100">
        <v>810299.4</v>
      </c>
      <c r="W73" s="100">
        <v>3865.1</v>
      </c>
      <c r="Y73" s="100">
        <v>604236.5</v>
      </c>
      <c r="AA73" s="129">
        <v>820934.5</v>
      </c>
      <c r="AE73" s="129">
        <v>353900.73</v>
      </c>
      <c r="AF73" s="129">
        <v>81695.460000000006</v>
      </c>
      <c r="AI73" s="100">
        <f t="shared" si="7"/>
        <v>987751.87</v>
      </c>
      <c r="AJ73" s="108">
        <f t="shared" si="8"/>
        <v>63097.75</v>
      </c>
      <c r="AK73" s="26">
        <f t="shared" si="9"/>
        <v>924654.12</v>
      </c>
      <c r="AL73" s="27">
        <f t="shared" si="10"/>
        <v>1418401</v>
      </c>
      <c r="AM73" s="19">
        <f t="shared" si="11"/>
        <v>1256530.69</v>
      </c>
      <c r="AN73" s="32">
        <f t="shared" si="12"/>
        <v>161870.31000000006</v>
      </c>
    </row>
    <row r="74" spans="1:40" x14ac:dyDescent="0.2">
      <c r="A74" s="1" t="s">
        <v>449</v>
      </c>
      <c r="B74" s="1" t="s">
        <v>450</v>
      </c>
      <c r="C74" s="90">
        <v>3080</v>
      </c>
      <c r="D74" s="90" t="s">
        <v>1090</v>
      </c>
      <c r="E74" s="273" t="s">
        <v>2124</v>
      </c>
      <c r="F74" s="127">
        <v>125443.72</v>
      </c>
      <c r="G74" s="127">
        <v>0</v>
      </c>
      <c r="H74" s="127">
        <v>26492.83</v>
      </c>
      <c r="J74" s="273">
        <v>1144422.58</v>
      </c>
      <c r="K74" s="273">
        <v>175754.99</v>
      </c>
      <c r="L74" s="128">
        <v>162</v>
      </c>
      <c r="O74" s="128">
        <v>23373.91</v>
      </c>
      <c r="P74" s="273"/>
      <c r="Q74" s="273"/>
      <c r="R74" s="273">
        <v>-505908.71</v>
      </c>
      <c r="S74" s="273">
        <v>2412599.04</v>
      </c>
      <c r="U74" s="100">
        <v>859511.3</v>
      </c>
      <c r="W74" s="100">
        <v>974.62</v>
      </c>
      <c r="Y74" s="100">
        <v>406553</v>
      </c>
      <c r="AA74" s="129">
        <v>650603</v>
      </c>
      <c r="AE74" s="129">
        <v>404972.49</v>
      </c>
      <c r="AF74" s="129">
        <v>80956.66</v>
      </c>
      <c r="AI74" s="100">
        <f t="shared" si="7"/>
        <v>151936.54999999999</v>
      </c>
      <c r="AJ74" s="108">
        <f t="shared" si="8"/>
        <v>23535.91</v>
      </c>
      <c r="AK74" s="26">
        <f t="shared" si="9"/>
        <v>128400.63999999998</v>
      </c>
      <c r="AL74" s="27">
        <f t="shared" si="10"/>
        <v>1267038.92</v>
      </c>
      <c r="AM74" s="19">
        <f t="shared" si="11"/>
        <v>1136532.1499999999</v>
      </c>
      <c r="AN74" s="32">
        <f t="shared" si="12"/>
        <v>130506.77000000002</v>
      </c>
    </row>
    <row r="75" spans="1:40" x14ac:dyDescent="0.2">
      <c r="A75" s="1" t="s">
        <v>453</v>
      </c>
      <c r="B75" s="1" t="s">
        <v>454</v>
      </c>
      <c r="C75" s="90">
        <v>5394</v>
      </c>
      <c r="D75" s="90" t="s">
        <v>1091</v>
      </c>
      <c r="E75" s="273" t="s">
        <v>2125</v>
      </c>
      <c r="F75" s="127">
        <v>787230.03</v>
      </c>
      <c r="G75" s="127">
        <v>52793</v>
      </c>
      <c r="H75" s="127">
        <v>26959</v>
      </c>
      <c r="J75" s="273">
        <v>1039693.5</v>
      </c>
      <c r="K75" s="273">
        <v>265890.53999999998</v>
      </c>
      <c r="M75" s="128">
        <v>49542.29</v>
      </c>
      <c r="O75" s="128">
        <v>200</v>
      </c>
      <c r="P75" s="273"/>
      <c r="Q75" s="273"/>
      <c r="R75" s="273">
        <v>-484019.92</v>
      </c>
      <c r="S75" s="273">
        <v>2174520.91</v>
      </c>
      <c r="U75" s="100">
        <v>1828714.28</v>
      </c>
      <c r="W75" s="100">
        <v>317.77</v>
      </c>
      <c r="Y75" s="100">
        <v>1092553</v>
      </c>
      <c r="AA75" s="129">
        <v>1604404</v>
      </c>
      <c r="AD75" s="129">
        <v>19621</v>
      </c>
      <c r="AE75" s="129">
        <v>619572.62</v>
      </c>
      <c r="AF75" s="129">
        <v>169040.13</v>
      </c>
      <c r="AI75" s="100">
        <f t="shared" si="7"/>
        <v>866982.03</v>
      </c>
      <c r="AJ75" s="108">
        <f t="shared" si="8"/>
        <v>49742.29</v>
      </c>
      <c r="AK75" s="26">
        <f t="shared" si="9"/>
        <v>817239.74</v>
      </c>
      <c r="AL75" s="27">
        <f t="shared" si="10"/>
        <v>2921585.05</v>
      </c>
      <c r="AM75" s="19">
        <f t="shared" si="11"/>
        <v>2412637.75</v>
      </c>
      <c r="AN75" s="32">
        <f t="shared" si="12"/>
        <v>508947.29999999981</v>
      </c>
    </row>
    <row r="76" spans="1:40" x14ac:dyDescent="0.2">
      <c r="A76" s="1" t="s">
        <v>453</v>
      </c>
      <c r="B76" s="1" t="s">
        <v>454</v>
      </c>
      <c r="C76" s="90">
        <v>6493</v>
      </c>
      <c r="D76" s="90" t="s">
        <v>1092</v>
      </c>
      <c r="E76" s="273" t="s">
        <v>2126</v>
      </c>
      <c r="F76" s="127">
        <v>732723.48</v>
      </c>
      <c r="G76" s="127">
        <v>3586.5</v>
      </c>
      <c r="H76" s="127">
        <v>37831.72</v>
      </c>
      <c r="J76" s="273">
        <v>1408153.29</v>
      </c>
      <c r="K76" s="273">
        <v>230612.74</v>
      </c>
      <c r="M76" s="128">
        <v>30444.31</v>
      </c>
      <c r="O76" s="128">
        <v>511.68</v>
      </c>
      <c r="P76" s="273"/>
      <c r="Q76" s="273"/>
      <c r="R76" s="273">
        <v>-30298.37</v>
      </c>
      <c r="S76" s="273">
        <v>2426315.1</v>
      </c>
      <c r="U76" s="100">
        <v>1339113.56</v>
      </c>
      <c r="V76" s="100">
        <v>286000</v>
      </c>
      <c r="W76" s="100">
        <v>821.6</v>
      </c>
      <c r="Y76" s="100">
        <v>1416051</v>
      </c>
      <c r="AA76" s="129">
        <v>1657631</v>
      </c>
      <c r="AD76" s="129">
        <v>30223</v>
      </c>
      <c r="AE76" s="129">
        <v>972874.27</v>
      </c>
      <c r="AF76" s="129">
        <v>213258.88</v>
      </c>
      <c r="AG76" s="129">
        <v>140000</v>
      </c>
      <c r="AI76" s="100">
        <f t="shared" si="7"/>
        <v>774141.7</v>
      </c>
      <c r="AJ76" s="108">
        <f t="shared" si="8"/>
        <v>30955.99</v>
      </c>
      <c r="AK76" s="26">
        <f t="shared" si="9"/>
        <v>743185.71</v>
      </c>
      <c r="AL76" s="27">
        <f t="shared" si="10"/>
        <v>3041986.16</v>
      </c>
      <c r="AM76" s="19">
        <f t="shared" si="11"/>
        <v>3013987.15</v>
      </c>
      <c r="AN76" s="32">
        <f t="shared" si="12"/>
        <v>27999.010000000242</v>
      </c>
    </row>
    <row r="77" spans="1:40" x14ac:dyDescent="0.2">
      <c r="A77" s="1" t="s">
        <v>453</v>
      </c>
      <c r="B77" s="1" t="s">
        <v>454</v>
      </c>
      <c r="C77" s="90">
        <v>2652</v>
      </c>
      <c r="D77" s="90" t="s">
        <v>1093</v>
      </c>
      <c r="E77" s="273" t="s">
        <v>2127</v>
      </c>
      <c r="F77" s="127">
        <v>332654.15000000002</v>
      </c>
      <c r="G77" s="127">
        <v>6917.88</v>
      </c>
      <c r="H77" s="127">
        <v>10095.99</v>
      </c>
      <c r="J77" s="273">
        <v>386910.44</v>
      </c>
      <c r="K77" s="273">
        <v>167865.25</v>
      </c>
      <c r="M77" s="128">
        <v>2330</v>
      </c>
      <c r="O77" s="128">
        <v>307.38</v>
      </c>
      <c r="P77" s="273"/>
      <c r="Q77" s="273">
        <v>-471125.88</v>
      </c>
      <c r="R77" s="273">
        <v>81210.16</v>
      </c>
      <c r="S77" s="273">
        <v>1120243.3</v>
      </c>
      <c r="U77" s="100">
        <v>993314.38</v>
      </c>
      <c r="W77" s="100">
        <v>299.74</v>
      </c>
      <c r="Y77" s="100">
        <v>297699.5</v>
      </c>
      <c r="AA77" s="129">
        <v>669979.5</v>
      </c>
      <c r="AD77" s="129">
        <v>28954</v>
      </c>
      <c r="AE77" s="129">
        <v>289675.7</v>
      </c>
      <c r="AF77" s="129">
        <v>115602.46</v>
      </c>
      <c r="AG77" s="129">
        <v>645.21</v>
      </c>
      <c r="AI77" s="100">
        <f t="shared" si="7"/>
        <v>349668.02</v>
      </c>
      <c r="AJ77" s="108">
        <f t="shared" si="8"/>
        <v>2637.38</v>
      </c>
      <c r="AK77" s="26">
        <f t="shared" si="9"/>
        <v>347030.64</v>
      </c>
      <c r="AL77" s="27">
        <f t="shared" si="10"/>
        <v>1291313.6200000001</v>
      </c>
      <c r="AM77" s="19">
        <f t="shared" si="11"/>
        <v>1104856.8699999999</v>
      </c>
      <c r="AN77" s="32">
        <f t="shared" si="12"/>
        <v>186456.75000000023</v>
      </c>
    </row>
    <row r="78" spans="1:40" x14ac:dyDescent="0.2">
      <c r="A78" s="1" t="s">
        <v>453</v>
      </c>
      <c r="B78" s="1" t="s">
        <v>454</v>
      </c>
      <c r="C78" s="90">
        <v>5048</v>
      </c>
      <c r="D78" s="90" t="s">
        <v>1094</v>
      </c>
      <c r="E78" s="273" t="s">
        <v>2128</v>
      </c>
      <c r="F78" s="127">
        <v>387490.75</v>
      </c>
      <c r="G78" s="127">
        <v>31436.93</v>
      </c>
      <c r="H78" s="127">
        <v>45915.31</v>
      </c>
      <c r="J78" s="273">
        <v>1532086.84</v>
      </c>
      <c r="K78" s="273">
        <v>454493.44</v>
      </c>
      <c r="M78" s="128">
        <v>44905</v>
      </c>
      <c r="O78" s="128">
        <v>1647.25</v>
      </c>
      <c r="P78" s="273"/>
      <c r="Q78" s="273">
        <v>-629329.11</v>
      </c>
      <c r="R78" s="273">
        <v>73193.820000000007</v>
      </c>
      <c r="S78" s="273">
        <v>2732486.08</v>
      </c>
      <c r="U78" s="100">
        <v>1377520.97</v>
      </c>
      <c r="W78" s="100">
        <v>276.18</v>
      </c>
      <c r="Y78" s="100">
        <v>982436.11</v>
      </c>
      <c r="AA78" s="129">
        <v>1358446.11</v>
      </c>
      <c r="AD78" s="129">
        <v>24028</v>
      </c>
      <c r="AE78" s="129">
        <v>516296.4</v>
      </c>
      <c r="AF78" s="129">
        <v>217539.52</v>
      </c>
      <c r="AI78" s="100">
        <f t="shared" si="7"/>
        <v>464842.99</v>
      </c>
      <c r="AJ78" s="108">
        <f t="shared" si="8"/>
        <v>46552.25</v>
      </c>
      <c r="AK78" s="26">
        <f t="shared" si="9"/>
        <v>418290.74</v>
      </c>
      <c r="AL78" s="27">
        <f t="shared" si="10"/>
        <v>2360233.2599999998</v>
      </c>
      <c r="AM78" s="19">
        <f t="shared" si="11"/>
        <v>2116310.0300000003</v>
      </c>
      <c r="AN78" s="32">
        <f t="shared" si="12"/>
        <v>243923.22999999952</v>
      </c>
    </row>
    <row r="79" spans="1:40" x14ac:dyDescent="0.2">
      <c r="A79" s="1" t="s">
        <v>453</v>
      </c>
      <c r="B79" s="1" t="s">
        <v>454</v>
      </c>
      <c r="C79" s="90">
        <v>4607</v>
      </c>
      <c r="D79" s="90" t="s">
        <v>1095</v>
      </c>
      <c r="E79" s="273" t="s">
        <v>2129</v>
      </c>
      <c r="F79" s="127">
        <v>2569017.6</v>
      </c>
      <c r="G79" s="127">
        <v>36950</v>
      </c>
      <c r="H79" s="127">
        <v>7448.3</v>
      </c>
      <c r="J79" s="273">
        <v>2017946.99</v>
      </c>
      <c r="K79" s="273">
        <v>243878.82</v>
      </c>
      <c r="M79" s="128">
        <v>18569.43</v>
      </c>
      <c r="P79" s="273"/>
      <c r="Q79" s="273">
        <v>549853.89</v>
      </c>
      <c r="R79" s="273">
        <v>83878.02</v>
      </c>
      <c r="S79" s="273">
        <v>3283107.89</v>
      </c>
      <c r="U79" s="100">
        <v>2786570.76</v>
      </c>
      <c r="W79" s="100">
        <v>2377.6</v>
      </c>
      <c r="Y79" s="100">
        <v>493500.68</v>
      </c>
      <c r="AA79" s="129">
        <v>855264.68</v>
      </c>
      <c r="AD79" s="129">
        <v>21668</v>
      </c>
      <c r="AE79" s="129">
        <v>1004332.21</v>
      </c>
      <c r="AF79" s="129">
        <v>292241.93</v>
      </c>
      <c r="AI79" s="100">
        <f t="shared" si="7"/>
        <v>2613415.9</v>
      </c>
      <c r="AJ79" s="108">
        <f t="shared" si="8"/>
        <v>18569.43</v>
      </c>
      <c r="AK79" s="26">
        <f t="shared" si="9"/>
        <v>2594846.4699999997</v>
      </c>
      <c r="AL79" s="27">
        <f t="shared" si="10"/>
        <v>3282449.04</v>
      </c>
      <c r="AM79" s="19">
        <f t="shared" si="11"/>
        <v>2173506.8200000003</v>
      </c>
      <c r="AN79" s="32">
        <f t="shared" si="12"/>
        <v>1108942.2199999997</v>
      </c>
    </row>
    <row r="80" spans="1:40" x14ac:dyDescent="0.2">
      <c r="A80" s="1" t="s">
        <v>453</v>
      </c>
      <c r="B80" s="1" t="s">
        <v>454</v>
      </c>
      <c r="C80" s="90">
        <v>3828</v>
      </c>
      <c r="D80" s="90" t="s">
        <v>1096</v>
      </c>
      <c r="E80" s="273" t="s">
        <v>2133</v>
      </c>
      <c r="F80" s="127">
        <v>295784.49</v>
      </c>
      <c r="G80" s="127">
        <v>0</v>
      </c>
      <c r="H80" s="127">
        <v>4332</v>
      </c>
      <c r="J80" s="273">
        <v>747703.62</v>
      </c>
      <c r="K80" s="273">
        <v>230397.4</v>
      </c>
      <c r="M80" s="128">
        <v>710.48</v>
      </c>
      <c r="P80" s="273"/>
      <c r="Q80" s="273"/>
      <c r="R80" s="273">
        <v>-399039.74</v>
      </c>
      <c r="S80" s="273">
        <v>1600443.98</v>
      </c>
      <c r="U80" s="100">
        <v>1049336.22</v>
      </c>
      <c r="W80" s="100">
        <v>310.3</v>
      </c>
      <c r="Y80" s="100">
        <v>565141.5</v>
      </c>
      <c r="AA80" s="129">
        <v>922851.5</v>
      </c>
      <c r="AD80" s="129">
        <v>15494</v>
      </c>
      <c r="AE80" s="129">
        <v>407998.39</v>
      </c>
      <c r="AF80" s="129">
        <v>145966.66</v>
      </c>
      <c r="AI80" s="100">
        <f t="shared" si="7"/>
        <v>300116.49</v>
      </c>
      <c r="AJ80" s="108">
        <f t="shared" si="8"/>
        <v>710.48</v>
      </c>
      <c r="AK80" s="26">
        <f t="shared" si="9"/>
        <v>299406.01</v>
      </c>
      <c r="AL80" s="27">
        <f t="shared" si="10"/>
        <v>1614788.02</v>
      </c>
      <c r="AM80" s="19">
        <f t="shared" si="11"/>
        <v>1492310.55</v>
      </c>
      <c r="AN80" s="32">
        <f t="shared" si="12"/>
        <v>122477.46999999997</v>
      </c>
    </row>
    <row r="81" spans="1:40" x14ac:dyDescent="0.2">
      <c r="A81" s="1" t="s">
        <v>457</v>
      </c>
      <c r="B81" s="1" t="s">
        <v>458</v>
      </c>
      <c r="C81" s="90">
        <v>1142</v>
      </c>
      <c r="D81" s="90" t="s">
        <v>1097</v>
      </c>
      <c r="E81" s="273" t="s">
        <v>2101</v>
      </c>
      <c r="F81" s="127">
        <v>2779.78</v>
      </c>
      <c r="G81" s="127">
        <v>0</v>
      </c>
      <c r="H81" s="127">
        <v>36793.620000000003</v>
      </c>
      <c r="J81" s="273">
        <v>863495.72</v>
      </c>
      <c r="K81" s="273">
        <v>436710.53</v>
      </c>
      <c r="M81" s="128">
        <v>9200</v>
      </c>
      <c r="P81" s="273"/>
      <c r="Q81" s="273">
        <v>-275996.40000000002</v>
      </c>
      <c r="R81" s="273">
        <v>1626912.2</v>
      </c>
      <c r="S81" s="273">
        <v>4010</v>
      </c>
      <c r="U81" s="100">
        <v>396088.1</v>
      </c>
      <c r="W81" s="100">
        <v>58.41</v>
      </c>
      <c r="Y81" s="100">
        <v>565288.5</v>
      </c>
      <c r="Z81" s="100">
        <v>33900</v>
      </c>
      <c r="AA81" s="129">
        <v>679388.5</v>
      </c>
      <c r="AC81" s="129">
        <v>8171</v>
      </c>
      <c r="AE81" s="129">
        <v>287358.74</v>
      </c>
      <c r="AF81" s="129">
        <v>33053.919999999998</v>
      </c>
      <c r="AG81" s="129">
        <v>8600</v>
      </c>
      <c r="AI81" s="100">
        <f t="shared" si="7"/>
        <v>39573.4</v>
      </c>
      <c r="AJ81" s="108">
        <f t="shared" si="8"/>
        <v>9200</v>
      </c>
      <c r="AK81" s="26">
        <f t="shared" si="9"/>
        <v>30373.4</v>
      </c>
      <c r="AL81" s="27">
        <f t="shared" si="10"/>
        <v>995335.01</v>
      </c>
      <c r="AM81" s="19">
        <f t="shared" si="11"/>
        <v>1016572.16</v>
      </c>
      <c r="AN81" s="32">
        <f t="shared" si="12"/>
        <v>-21237.150000000023</v>
      </c>
    </row>
    <row r="82" spans="1:40" x14ac:dyDescent="0.2">
      <c r="A82" s="1" t="s">
        <v>457</v>
      </c>
      <c r="B82" s="1" t="s">
        <v>458</v>
      </c>
      <c r="C82" s="90">
        <v>1176</v>
      </c>
      <c r="D82" s="90" t="s">
        <v>1098</v>
      </c>
      <c r="E82" s="273" t="s">
        <v>2102</v>
      </c>
      <c r="F82" s="127">
        <v>827316.26</v>
      </c>
      <c r="G82" s="127">
        <v>83928</v>
      </c>
      <c r="H82" s="127">
        <v>12666.95</v>
      </c>
      <c r="J82" s="273">
        <v>4</v>
      </c>
      <c r="K82" s="273">
        <v>437916.31</v>
      </c>
      <c r="M82" s="128">
        <v>13315</v>
      </c>
      <c r="P82" s="273"/>
      <c r="Q82" s="273">
        <v>3641396.01</v>
      </c>
      <c r="R82" s="273">
        <v>-5243651.0599999996</v>
      </c>
      <c r="S82" s="273">
        <v>1891796.64</v>
      </c>
      <c r="U82" s="100">
        <v>1766609.78</v>
      </c>
      <c r="W82" s="100">
        <v>989.07</v>
      </c>
      <c r="Y82" s="100">
        <v>1315216.97</v>
      </c>
      <c r="Z82" s="100">
        <v>423140.64</v>
      </c>
      <c r="AA82" s="129">
        <v>468815.5</v>
      </c>
      <c r="AC82" s="129">
        <v>39753</v>
      </c>
      <c r="AD82" s="129">
        <v>2675</v>
      </c>
      <c r="AE82" s="129">
        <v>1652641.11</v>
      </c>
      <c r="AF82" s="129">
        <v>20966.919999999998</v>
      </c>
      <c r="AG82" s="129">
        <v>239925</v>
      </c>
      <c r="AI82" s="100">
        <f t="shared" si="7"/>
        <v>923911.21</v>
      </c>
      <c r="AJ82" s="108">
        <f t="shared" si="8"/>
        <v>13315</v>
      </c>
      <c r="AK82" s="26">
        <f t="shared" si="9"/>
        <v>910596.21</v>
      </c>
      <c r="AL82" s="27">
        <f t="shared" si="10"/>
        <v>3505956.4600000004</v>
      </c>
      <c r="AM82" s="19">
        <f t="shared" si="11"/>
        <v>2424776.5300000003</v>
      </c>
      <c r="AN82" s="32">
        <f t="shared" si="12"/>
        <v>1081179.9300000002</v>
      </c>
    </row>
    <row r="83" spans="1:40" x14ac:dyDescent="0.2">
      <c r="A83" s="1" t="s">
        <v>457</v>
      </c>
      <c r="B83" s="1" t="s">
        <v>458</v>
      </c>
      <c r="C83" s="90">
        <v>2332</v>
      </c>
      <c r="D83" s="90" t="s">
        <v>1099</v>
      </c>
      <c r="E83" s="273" t="s">
        <v>2107</v>
      </c>
      <c r="F83" s="127">
        <v>219175.17</v>
      </c>
      <c r="G83" s="127">
        <v>0</v>
      </c>
      <c r="H83" s="127">
        <v>21268.46</v>
      </c>
      <c r="J83" s="273">
        <v>137385.49</v>
      </c>
      <c r="K83" s="273">
        <v>413307.84</v>
      </c>
      <c r="M83" s="128">
        <v>52550</v>
      </c>
      <c r="P83" s="273"/>
      <c r="Q83" s="273">
        <v>-148662.24</v>
      </c>
      <c r="R83" s="273">
        <v>-946761.42</v>
      </c>
      <c r="S83" s="273">
        <v>1831896.95</v>
      </c>
      <c r="U83" s="100">
        <v>632824.18999999994</v>
      </c>
      <c r="W83" s="100">
        <v>452.82</v>
      </c>
      <c r="Y83" s="100">
        <v>1405365</v>
      </c>
      <c r="Z83" s="100">
        <v>13300</v>
      </c>
      <c r="AA83" s="129">
        <v>1436112</v>
      </c>
      <c r="AC83" s="129">
        <v>21412</v>
      </c>
      <c r="AE83" s="129">
        <v>474734.35</v>
      </c>
      <c r="AF83" s="129">
        <v>97919.99</v>
      </c>
      <c r="AI83" s="100">
        <f t="shared" si="7"/>
        <v>240443.63</v>
      </c>
      <c r="AJ83" s="108">
        <f t="shared" si="8"/>
        <v>52550</v>
      </c>
      <c r="AK83" s="26">
        <f t="shared" si="9"/>
        <v>187893.63</v>
      </c>
      <c r="AL83" s="27">
        <f t="shared" si="10"/>
        <v>2051942.0099999998</v>
      </c>
      <c r="AM83" s="19">
        <f t="shared" si="11"/>
        <v>2030178.34</v>
      </c>
      <c r="AN83" s="32">
        <f t="shared" si="12"/>
        <v>21763.669999999693</v>
      </c>
    </row>
    <row r="84" spans="1:40" x14ac:dyDescent="0.2">
      <c r="A84" s="1" t="s">
        <v>457</v>
      </c>
      <c r="B84" s="1" t="s">
        <v>458</v>
      </c>
      <c r="C84" s="90">
        <v>2410</v>
      </c>
      <c r="D84" s="90" t="s">
        <v>1100</v>
      </c>
      <c r="E84" s="273" t="s">
        <v>2108</v>
      </c>
      <c r="F84" s="127">
        <v>1090.93</v>
      </c>
      <c r="G84" s="127">
        <v>10000</v>
      </c>
      <c r="H84" s="127">
        <v>14550.45</v>
      </c>
      <c r="J84" s="273">
        <v>12</v>
      </c>
      <c r="K84" s="273">
        <v>184095.01</v>
      </c>
      <c r="M84" s="128">
        <v>20148</v>
      </c>
      <c r="P84" s="273"/>
      <c r="Q84" s="273">
        <v>-126206806.29000001</v>
      </c>
      <c r="R84" s="273">
        <v>126075390.70999999</v>
      </c>
      <c r="S84" s="273">
        <v>352730.98</v>
      </c>
      <c r="U84" s="100">
        <v>480092.8</v>
      </c>
      <c r="W84" s="100">
        <v>24.27</v>
      </c>
      <c r="Y84" s="100">
        <v>1065139.6000000001</v>
      </c>
      <c r="Z84" s="100">
        <v>13300</v>
      </c>
      <c r="AA84" s="129">
        <v>1153095.6000000001</v>
      </c>
      <c r="AC84" s="129">
        <v>9587</v>
      </c>
      <c r="AE84" s="129">
        <v>399543.87</v>
      </c>
      <c r="AF84" s="129">
        <v>22647.21</v>
      </c>
      <c r="AI84" s="100">
        <f t="shared" si="7"/>
        <v>25641.38</v>
      </c>
      <c r="AJ84" s="108">
        <f t="shared" si="8"/>
        <v>20148</v>
      </c>
      <c r="AK84" s="26">
        <f t="shared" si="9"/>
        <v>5493.380000000001</v>
      </c>
      <c r="AL84" s="27">
        <f t="shared" si="10"/>
        <v>1558556.6700000002</v>
      </c>
      <c r="AM84" s="19">
        <f t="shared" si="11"/>
        <v>1584873.6800000002</v>
      </c>
      <c r="AN84" s="32">
        <f>AL84-AM84</f>
        <v>-26317.010000000009</v>
      </c>
    </row>
    <row r="85" spans="1:40" s="31" customFormat="1" x14ac:dyDescent="0.2">
      <c r="A85" s="31" t="s">
        <v>457</v>
      </c>
      <c r="B85" s="31" t="s">
        <v>458</v>
      </c>
      <c r="C85" s="91">
        <v>3521</v>
      </c>
      <c r="D85" s="91" t="s">
        <v>1101</v>
      </c>
      <c r="E85" s="273" t="s">
        <v>2109</v>
      </c>
      <c r="F85" s="127">
        <v>84112.77</v>
      </c>
      <c r="G85" s="127">
        <v>0</v>
      </c>
      <c r="H85" s="127">
        <v>21225.96</v>
      </c>
      <c r="I85" s="127"/>
      <c r="J85" s="273">
        <v>1981889.37</v>
      </c>
      <c r="K85" s="273">
        <v>2548897.63</v>
      </c>
      <c r="L85" s="128"/>
      <c r="M85" s="128">
        <v>6067</v>
      </c>
      <c r="N85" s="128"/>
      <c r="O85" s="128"/>
      <c r="P85" s="273"/>
      <c r="Q85" s="273"/>
      <c r="R85" s="273">
        <v>4801002.5599999996</v>
      </c>
      <c r="S85" s="273"/>
      <c r="T85" s="100"/>
      <c r="U85" s="100">
        <v>373616.23</v>
      </c>
      <c r="V85" s="100"/>
      <c r="W85" s="100">
        <v>236.65</v>
      </c>
      <c r="X85" s="100"/>
      <c r="Y85" s="100">
        <v>1289859</v>
      </c>
      <c r="Z85" s="100">
        <v>13300</v>
      </c>
      <c r="AA85" s="129">
        <v>1180829</v>
      </c>
      <c r="AB85" s="129"/>
      <c r="AC85" s="129">
        <v>16124</v>
      </c>
      <c r="AD85" s="129"/>
      <c r="AE85" s="129">
        <v>465439.42</v>
      </c>
      <c r="AF85" s="129">
        <v>163250.29</v>
      </c>
      <c r="AG85" s="129">
        <v>2100</v>
      </c>
      <c r="AH85" s="129"/>
      <c r="AI85" s="100">
        <f t="shared" si="7"/>
        <v>105338.73000000001</v>
      </c>
      <c r="AJ85" s="108">
        <f t="shared" si="8"/>
        <v>6067</v>
      </c>
      <c r="AK85" s="26">
        <f t="shared" si="9"/>
        <v>99271.73000000001</v>
      </c>
      <c r="AL85" s="27">
        <f t="shared" si="10"/>
        <v>1677011.88</v>
      </c>
      <c r="AM85" s="19">
        <f t="shared" si="11"/>
        <v>1827742.71</v>
      </c>
      <c r="AN85" s="32">
        <f t="shared" si="12"/>
        <v>-150730.83000000007</v>
      </c>
    </row>
    <row r="86" spans="1:40" x14ac:dyDescent="0.2">
      <c r="E86" s="273" t="s">
        <v>2132</v>
      </c>
      <c r="F86" s="127">
        <v>10</v>
      </c>
      <c r="H86" s="127">
        <v>0</v>
      </c>
      <c r="I86" s="127">
        <v>0</v>
      </c>
      <c r="J86" s="273">
        <v>144054.35999999999</v>
      </c>
      <c r="K86" s="273">
        <v>6</v>
      </c>
      <c r="O86" s="128">
        <v>10</v>
      </c>
      <c r="P86" s="273"/>
      <c r="Q86" s="273"/>
      <c r="R86" s="273">
        <v>116690.76</v>
      </c>
      <c r="S86" s="273">
        <v>31316.240000000002</v>
      </c>
      <c r="Y86" s="100">
        <v>330700.40000000002</v>
      </c>
      <c r="Z86" s="100">
        <v>265110.40000000002</v>
      </c>
      <c r="AA86" s="129">
        <v>380310.4</v>
      </c>
      <c r="AD86" s="129">
        <v>3472</v>
      </c>
      <c r="AE86" s="129">
        <v>212028.4</v>
      </c>
      <c r="AF86" s="129">
        <v>3946.64</v>
      </c>
      <c r="AI86" s="100">
        <f t="shared" si="7"/>
        <v>10</v>
      </c>
      <c r="AJ86" s="108">
        <f t="shared" si="8"/>
        <v>10</v>
      </c>
      <c r="AK86" s="26">
        <f t="shared" si="9"/>
        <v>0</v>
      </c>
      <c r="AL86" s="27">
        <f t="shared" si="10"/>
        <v>595810.80000000005</v>
      </c>
      <c r="AM86" s="19">
        <f t="shared" si="11"/>
        <v>599757.44000000006</v>
      </c>
      <c r="AN86" s="32">
        <f t="shared" si="12"/>
        <v>-3946.640000000014</v>
      </c>
    </row>
    <row r="87" spans="1:40" x14ac:dyDescent="0.2">
      <c r="AI87" s="54"/>
      <c r="AJ87" s="35"/>
      <c r="AK87" s="32"/>
      <c r="AL87" s="29"/>
      <c r="AM87" s="28"/>
    </row>
    <row r="88" spans="1:40" x14ac:dyDescent="0.2">
      <c r="AI88" s="54"/>
      <c r="AJ88" s="35"/>
      <c r="AK88" s="32"/>
      <c r="AL88" s="29"/>
      <c r="AM88" s="28"/>
    </row>
    <row r="89" spans="1:40" x14ac:dyDescent="0.2">
      <c r="AI89" s="54"/>
      <c r="AJ89" s="35"/>
      <c r="AK89" s="32"/>
      <c r="AL89" s="29"/>
      <c r="AM89" s="28"/>
    </row>
    <row r="90" spans="1:40" x14ac:dyDescent="0.2">
      <c r="AI90" s="54"/>
      <c r="AJ90" s="35"/>
      <c r="AK90" s="32"/>
      <c r="AL90" s="29"/>
      <c r="AM90" s="28"/>
    </row>
    <row r="91" spans="1:40" x14ac:dyDescent="0.2">
      <c r="AI91" s="54"/>
      <c r="AJ91" s="35"/>
      <c r="AK91" s="32"/>
      <c r="AL91" s="29"/>
      <c r="AM91" s="28"/>
    </row>
    <row r="92" spans="1:40" x14ac:dyDescent="0.2">
      <c r="AI92" s="54"/>
      <c r="AJ92" s="35"/>
      <c r="AK92" s="32"/>
      <c r="AL92" s="29"/>
      <c r="AM92" s="28"/>
    </row>
    <row r="93" spans="1:40" x14ac:dyDescent="0.2">
      <c r="AI93" s="54"/>
      <c r="AJ93" s="35"/>
      <c r="AK93" s="32"/>
      <c r="AL93" s="29"/>
      <c r="AM93" s="28"/>
    </row>
    <row r="94" spans="1:40" x14ac:dyDescent="0.2">
      <c r="AI94" s="54"/>
      <c r="AJ94" s="35"/>
      <c r="AK94" s="32"/>
      <c r="AL94" s="29"/>
      <c r="AM94" s="28"/>
    </row>
    <row r="95" spans="1:40" x14ac:dyDescent="0.2">
      <c r="AI95" s="54"/>
      <c r="AJ95" s="35"/>
      <c r="AK95" s="32"/>
      <c r="AL95" s="29"/>
      <c r="AM95" s="28"/>
    </row>
    <row r="96" spans="1:40" x14ac:dyDescent="0.2">
      <c r="AI96" s="54"/>
      <c r="AJ96" s="35"/>
      <c r="AK96" s="32"/>
      <c r="AL96" s="29"/>
      <c r="AM96" s="28"/>
    </row>
    <row r="97" spans="35:39" x14ac:dyDescent="0.2">
      <c r="AI97" s="54"/>
      <c r="AJ97" s="35"/>
      <c r="AK97" s="32"/>
      <c r="AL97" s="29"/>
      <c r="AM97" s="28"/>
    </row>
    <row r="98" spans="35:39" x14ac:dyDescent="0.2">
      <c r="AI98" s="54"/>
      <c r="AJ98" s="35"/>
      <c r="AK98" s="32"/>
      <c r="AL98" s="29"/>
      <c r="AM98" s="28"/>
    </row>
    <row r="99" spans="35:39" x14ac:dyDescent="0.2">
      <c r="AI99" s="54"/>
      <c r="AJ99" s="35"/>
      <c r="AK99" s="32"/>
      <c r="AL99" s="29"/>
      <c r="AM99" s="28"/>
    </row>
    <row r="100" spans="35:39" x14ac:dyDescent="0.2">
      <c r="AI100" s="54"/>
      <c r="AJ100" s="35"/>
      <c r="AK100" s="32"/>
      <c r="AL100" s="29"/>
      <c r="AM100" s="28"/>
    </row>
    <row r="101" spans="35:39" x14ac:dyDescent="0.2">
      <c r="AI101" s="54"/>
      <c r="AJ101" s="35"/>
      <c r="AK101" s="32"/>
      <c r="AL101" s="29"/>
      <c r="AM101" s="28"/>
    </row>
    <row r="102" spans="35:39" x14ac:dyDescent="0.2">
      <c r="AI102" s="54"/>
      <c r="AJ102" s="35"/>
      <c r="AK102" s="32"/>
      <c r="AL102" s="29"/>
      <c r="AM102" s="28"/>
    </row>
    <row r="103" spans="35:39" x14ac:dyDescent="0.2">
      <c r="AI103" s="54"/>
      <c r="AJ103" s="35"/>
      <c r="AK103" s="32"/>
      <c r="AL103" s="29"/>
      <c r="AM103" s="28"/>
    </row>
    <row r="104" spans="35:39" x14ac:dyDescent="0.2">
      <c r="AI104" s="54"/>
      <c r="AJ104" s="35"/>
      <c r="AK104" s="32"/>
      <c r="AL104" s="29"/>
      <c r="AM104" s="28"/>
    </row>
    <row r="105" spans="35:39" x14ac:dyDescent="0.2">
      <c r="AI105" s="54"/>
      <c r="AJ105" s="35"/>
      <c r="AK105" s="32"/>
      <c r="AL105" s="29"/>
      <c r="AM105" s="28"/>
    </row>
    <row r="106" spans="35:39" x14ac:dyDescent="0.2">
      <c r="AI106" s="54"/>
      <c r="AJ106" s="35"/>
      <c r="AK106" s="32"/>
      <c r="AL106" s="29"/>
      <c r="AM106" s="28"/>
    </row>
    <row r="107" spans="35:39" x14ac:dyDescent="0.2">
      <c r="AI107" s="54"/>
      <c r="AJ107" s="35"/>
      <c r="AK107" s="32"/>
      <c r="AL107" s="29"/>
      <c r="AM107" s="28"/>
    </row>
    <row r="108" spans="35:39" x14ac:dyDescent="0.2">
      <c r="AI108" s="54"/>
      <c r="AJ108" s="35"/>
      <c r="AK108" s="32"/>
      <c r="AL108" s="29"/>
      <c r="AM108" s="28"/>
    </row>
    <row r="109" spans="35:39" x14ac:dyDescent="0.2">
      <c r="AI109" s="54"/>
      <c r="AJ109" s="35"/>
      <c r="AK109" s="32"/>
      <c r="AL109" s="29"/>
      <c r="AM109" s="28"/>
    </row>
    <row r="110" spans="35:39" x14ac:dyDescent="0.2">
      <c r="AI110" s="54"/>
      <c r="AJ110" s="35"/>
      <c r="AK110" s="32"/>
      <c r="AL110" s="29"/>
      <c r="AM110" s="28"/>
    </row>
    <row r="111" spans="35:39" x14ac:dyDescent="0.2">
      <c r="AI111" s="54"/>
      <c r="AJ111" s="35"/>
      <c r="AK111" s="32"/>
      <c r="AL111" s="29"/>
      <c r="AM111" s="28"/>
    </row>
    <row r="112" spans="35:39" x14ac:dyDescent="0.2">
      <c r="AI112" s="54"/>
      <c r="AJ112" s="35"/>
      <c r="AK112" s="32"/>
      <c r="AL112" s="29"/>
      <c r="AM112" s="28"/>
    </row>
    <row r="113" spans="35:39" x14ac:dyDescent="0.2">
      <c r="AI113" s="54"/>
      <c r="AJ113" s="35"/>
      <c r="AK113" s="32"/>
      <c r="AL113" s="29"/>
      <c r="AM113" s="28"/>
    </row>
    <row r="114" spans="35:39" x14ac:dyDescent="0.2">
      <c r="AI114" s="54"/>
      <c r="AJ114" s="35"/>
      <c r="AK114" s="32"/>
      <c r="AL114" s="29"/>
      <c r="AM114" s="28"/>
    </row>
    <row r="115" spans="35:39" x14ac:dyDescent="0.2">
      <c r="AI115" s="54"/>
      <c r="AJ115" s="35"/>
      <c r="AK115" s="32"/>
      <c r="AL115" s="29"/>
      <c r="AM115" s="28"/>
    </row>
    <row r="116" spans="35:39" x14ac:dyDescent="0.2">
      <c r="AI116" s="54"/>
      <c r="AJ116" s="35"/>
      <c r="AK116" s="32"/>
      <c r="AL116" s="29"/>
      <c r="AM116" s="28"/>
    </row>
    <row r="117" spans="35:39" x14ac:dyDescent="0.2">
      <c r="AI117" s="54"/>
      <c r="AJ117" s="35"/>
      <c r="AK117" s="32"/>
      <c r="AL117" s="29"/>
      <c r="AM117" s="28"/>
    </row>
    <row r="118" spans="35:39" x14ac:dyDescent="0.2">
      <c r="AI118" s="54"/>
      <c r="AJ118" s="35"/>
      <c r="AK118" s="32"/>
      <c r="AL118" s="29"/>
      <c r="AM118" s="28"/>
    </row>
    <row r="119" spans="35:39" x14ac:dyDescent="0.2">
      <c r="AI119" s="54"/>
      <c r="AJ119" s="35"/>
      <c r="AK119" s="32"/>
      <c r="AL119" s="29"/>
      <c r="AM119" s="28"/>
    </row>
    <row r="120" spans="35:39" x14ac:dyDescent="0.2">
      <c r="AI120" s="54"/>
      <c r="AJ120" s="35"/>
      <c r="AK120" s="32"/>
      <c r="AL120" s="29"/>
      <c r="AM120" s="28"/>
    </row>
    <row r="121" spans="35:39" x14ac:dyDescent="0.2">
      <c r="AI121" s="54"/>
      <c r="AJ121" s="35"/>
      <c r="AK121" s="32"/>
      <c r="AL121" s="29"/>
      <c r="AM121" s="28"/>
    </row>
    <row r="122" spans="35:39" x14ac:dyDescent="0.2">
      <c r="AI122" s="54"/>
      <c r="AJ122" s="35"/>
      <c r="AK122" s="32"/>
      <c r="AL122" s="29"/>
      <c r="AM122" s="28"/>
    </row>
    <row r="123" spans="35:39" x14ac:dyDescent="0.2">
      <c r="AI123" s="54"/>
      <c r="AJ123" s="35"/>
      <c r="AK123" s="32"/>
      <c r="AL123" s="29"/>
      <c r="AM123" s="28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2"/>
  <sheetViews>
    <sheetView topLeftCell="X1" zoomScale="60" zoomScaleNormal="60" workbookViewId="0">
      <selection activeCell="A192" sqref="A1:Z192"/>
    </sheetView>
  </sheetViews>
  <sheetFormatPr defaultRowHeight="14.25" x14ac:dyDescent="0.2"/>
  <cols>
    <col min="1" max="1" width="39.125" style="273" bestFit="1" customWidth="1"/>
    <col min="2" max="2" width="31.875" style="127" bestFit="1" customWidth="1"/>
    <col min="3" max="3" width="31" style="127" bestFit="1" customWidth="1"/>
    <col min="4" max="4" width="22.75" style="127" bestFit="1" customWidth="1"/>
    <col min="5" max="5" width="22.5" style="127" bestFit="1" customWidth="1"/>
    <col min="6" max="6" width="17" style="273" bestFit="1" customWidth="1"/>
    <col min="7" max="7" width="14.625" style="273" bestFit="1" customWidth="1"/>
    <col min="8" max="8" width="16.625" style="128" bestFit="1" customWidth="1"/>
    <col min="9" max="9" width="18.875" style="128" bestFit="1" customWidth="1"/>
    <col min="10" max="10" width="18.125" style="128" bestFit="1" customWidth="1"/>
    <col min="11" max="11" width="20.125" style="128" bestFit="1" customWidth="1"/>
    <col min="12" max="12" width="26.5" style="273" bestFit="1" customWidth="1"/>
    <col min="13" max="13" width="26.625" style="273" bestFit="1" customWidth="1"/>
    <col min="14" max="14" width="17" style="273" bestFit="1" customWidth="1"/>
    <col min="15" max="15" width="26.125" style="100" bestFit="1" customWidth="1"/>
    <col min="16" max="16" width="42.875" style="100" bestFit="1" customWidth="1"/>
    <col min="17" max="17" width="43.625" style="100" bestFit="1" customWidth="1"/>
    <col min="18" max="18" width="27.75" style="100" bestFit="1" customWidth="1"/>
    <col min="19" max="19" width="53.125" style="100" bestFit="1" customWidth="1"/>
    <col min="20" max="20" width="14.625" style="100" bestFit="1" customWidth="1"/>
    <col min="21" max="21" width="19.125" style="129" bestFit="1" customWidth="1"/>
    <col min="22" max="22" width="25.5" style="129" bestFit="1" customWidth="1"/>
    <col min="23" max="23" width="23.875" style="129" bestFit="1" customWidth="1"/>
    <col min="24" max="24" width="41" style="129" bestFit="1" customWidth="1"/>
    <col min="25" max="25" width="29.625" style="129" bestFit="1" customWidth="1"/>
    <col min="26" max="26" width="31.875" style="129" bestFit="1" customWidth="1"/>
    <col min="27" max="16384" width="9" style="273"/>
  </cols>
  <sheetData>
    <row r="1" spans="1:26" x14ac:dyDescent="0.2">
      <c r="A1" s="273" t="s">
        <v>591</v>
      </c>
      <c r="B1" s="127" t="s">
        <v>1440</v>
      </c>
      <c r="C1" s="127" t="s">
        <v>1441</v>
      </c>
      <c r="D1" s="127" t="s">
        <v>1442</v>
      </c>
      <c r="E1" s="127" t="s">
        <v>1443</v>
      </c>
      <c r="F1" s="273" t="s">
        <v>1445</v>
      </c>
      <c r="G1" s="273" t="s">
        <v>1446</v>
      </c>
      <c r="H1" s="128" t="s">
        <v>1449</v>
      </c>
      <c r="I1" s="128" t="s">
        <v>1450</v>
      </c>
      <c r="J1" s="128" t="s">
        <v>1451</v>
      </c>
      <c r="K1" s="128" t="s">
        <v>1452</v>
      </c>
      <c r="L1" s="273" t="s">
        <v>1454</v>
      </c>
      <c r="M1" s="273" t="s">
        <v>1455</v>
      </c>
      <c r="N1" s="273" t="s">
        <v>1456</v>
      </c>
      <c r="O1" s="100" t="s">
        <v>1706</v>
      </c>
      <c r="P1" s="100" t="s">
        <v>1457</v>
      </c>
      <c r="Q1" s="100" t="s">
        <v>1458</v>
      </c>
      <c r="R1" s="100" t="s">
        <v>1459</v>
      </c>
      <c r="S1" s="100" t="s">
        <v>1461</v>
      </c>
      <c r="T1" s="100" t="s">
        <v>1463</v>
      </c>
      <c r="U1" s="129" t="s">
        <v>1464</v>
      </c>
      <c r="V1" s="129" t="s">
        <v>1466</v>
      </c>
      <c r="W1" s="129" t="s">
        <v>1467</v>
      </c>
      <c r="X1" s="129" t="s">
        <v>1468</v>
      </c>
      <c r="Y1" s="129" t="s">
        <v>1469</v>
      </c>
      <c r="Z1" s="129" t="s">
        <v>1472</v>
      </c>
    </row>
    <row r="2" spans="1:26" x14ac:dyDescent="0.2">
      <c r="A2" s="273" t="s">
        <v>592</v>
      </c>
      <c r="B2" s="127" t="s">
        <v>1473</v>
      </c>
      <c r="C2" s="127" t="s">
        <v>1474</v>
      </c>
      <c r="D2" s="127" t="s">
        <v>1475</v>
      </c>
      <c r="E2" s="127" t="s">
        <v>1476</v>
      </c>
      <c r="F2" s="273" t="s">
        <v>1478</v>
      </c>
      <c r="G2" s="273" t="s">
        <v>1479</v>
      </c>
      <c r="H2" s="128" t="s">
        <v>1482</v>
      </c>
      <c r="I2" s="128" t="s">
        <v>1483</v>
      </c>
      <c r="J2" s="128" t="s">
        <v>1484</v>
      </c>
      <c r="K2" s="128" t="s">
        <v>1485</v>
      </c>
      <c r="L2" s="273" t="s">
        <v>1487</v>
      </c>
      <c r="M2" s="273" t="s">
        <v>1488</v>
      </c>
      <c r="N2" s="273" t="s">
        <v>1489</v>
      </c>
      <c r="O2" s="100" t="s">
        <v>1709</v>
      </c>
      <c r="P2" s="100" t="s">
        <v>1490</v>
      </c>
      <c r="Q2" s="100" t="s">
        <v>1491</v>
      </c>
      <c r="R2" s="100" t="s">
        <v>1492</v>
      </c>
      <c r="S2" s="100" t="s">
        <v>1494</v>
      </c>
      <c r="T2" s="100" t="s">
        <v>1496</v>
      </c>
      <c r="U2" s="129" t="s">
        <v>1497</v>
      </c>
      <c r="V2" s="129" t="s">
        <v>1499</v>
      </c>
      <c r="W2" s="129" t="s">
        <v>1500</v>
      </c>
      <c r="X2" s="129" t="s">
        <v>1501</v>
      </c>
      <c r="Y2" s="129" t="s">
        <v>1502</v>
      </c>
      <c r="Z2" s="129" t="s">
        <v>1505</v>
      </c>
    </row>
    <row r="3" spans="1:26" x14ac:dyDescent="0.2">
      <c r="A3" s="273" t="s">
        <v>593</v>
      </c>
      <c r="B3" s="127">
        <v>83814422.200000003</v>
      </c>
      <c r="C3" s="127">
        <v>1241846.1299999999</v>
      </c>
      <c r="D3" s="127">
        <v>13435852.43</v>
      </c>
      <c r="E3" s="127">
        <v>37200</v>
      </c>
      <c r="F3" s="273">
        <v>101895193.34</v>
      </c>
      <c r="G3" s="273">
        <v>29234497.510000002</v>
      </c>
      <c r="H3" s="128">
        <v>208861.9</v>
      </c>
      <c r="I3" s="128">
        <v>724090.07</v>
      </c>
      <c r="J3" s="128">
        <v>1007241.49</v>
      </c>
      <c r="K3" s="128">
        <v>843353.55</v>
      </c>
      <c r="L3" s="273">
        <v>-863692.44</v>
      </c>
      <c r="M3" s="273">
        <v>-68177243.609999999</v>
      </c>
      <c r="N3" s="273">
        <v>337880728.77999997</v>
      </c>
      <c r="O3" s="100">
        <v>19540.48</v>
      </c>
      <c r="P3" s="100">
        <v>187721358.50999999</v>
      </c>
      <c r="Q3" s="100">
        <v>6476894.5</v>
      </c>
      <c r="R3" s="100">
        <v>127890.23</v>
      </c>
      <c r="S3" s="100">
        <v>153643538.31</v>
      </c>
      <c r="T3" s="100">
        <v>21136786.93</v>
      </c>
      <c r="U3" s="129">
        <v>231160565.06999999</v>
      </c>
      <c r="V3" s="129">
        <v>80921</v>
      </c>
      <c r="W3" s="129">
        <v>1618599.86</v>
      </c>
      <c r="X3" s="129">
        <v>82565947.519999996</v>
      </c>
      <c r="Y3" s="129">
        <v>17258138.699999999</v>
      </c>
      <c r="Z3" s="129">
        <v>204902.14</v>
      </c>
    </row>
    <row r="4" spans="1:26" x14ac:dyDescent="0.2">
      <c r="A4" s="273" t="s">
        <v>1863</v>
      </c>
      <c r="B4" s="127">
        <v>78424.14</v>
      </c>
      <c r="D4" s="127">
        <v>6990</v>
      </c>
      <c r="F4" s="273">
        <v>2</v>
      </c>
      <c r="G4" s="273">
        <v>18203</v>
      </c>
      <c r="M4" s="273">
        <v>-1473186.99</v>
      </c>
      <c r="N4" s="273">
        <v>1570000</v>
      </c>
      <c r="O4" s="100">
        <v>21.13</v>
      </c>
      <c r="S4" s="100">
        <v>322906</v>
      </c>
      <c r="T4" s="100">
        <v>2332106.35</v>
      </c>
      <c r="U4" s="129">
        <v>2341706</v>
      </c>
      <c r="W4" s="129">
        <v>166570</v>
      </c>
      <c r="X4" s="129">
        <v>139951.35</v>
      </c>
    </row>
    <row r="5" spans="1:26" x14ac:dyDescent="0.2">
      <c r="A5" s="273" t="s">
        <v>1864</v>
      </c>
      <c r="B5" s="127">
        <v>33955.03</v>
      </c>
      <c r="D5" s="127">
        <v>10095</v>
      </c>
      <c r="F5" s="273">
        <v>3</v>
      </c>
      <c r="G5" s="273">
        <v>4</v>
      </c>
      <c r="M5" s="273">
        <v>-1200000</v>
      </c>
      <c r="N5" s="273">
        <v>1209311.82</v>
      </c>
      <c r="O5" s="100">
        <v>4.21</v>
      </c>
      <c r="S5" s="100">
        <v>540487.5</v>
      </c>
      <c r="T5" s="100">
        <v>841665.52</v>
      </c>
      <c r="U5" s="129">
        <v>761207.5</v>
      </c>
      <c r="X5" s="129">
        <v>586204.52</v>
      </c>
    </row>
    <row r="6" spans="1:26" x14ac:dyDescent="0.2">
      <c r="A6" s="273" t="s">
        <v>1865</v>
      </c>
      <c r="B6" s="127">
        <v>4797.21</v>
      </c>
      <c r="D6" s="127">
        <v>81830</v>
      </c>
      <c r="F6" s="273">
        <v>66896.67</v>
      </c>
      <c r="G6" s="273">
        <v>8012</v>
      </c>
      <c r="M6" s="273">
        <v>-1197114.55</v>
      </c>
      <c r="N6" s="273">
        <v>1382089.34</v>
      </c>
      <c r="O6" s="100">
        <v>6.09</v>
      </c>
      <c r="S6" s="100">
        <v>797046</v>
      </c>
      <c r="T6" s="100">
        <v>465595.58</v>
      </c>
      <c r="U6" s="129">
        <v>1016339</v>
      </c>
      <c r="X6" s="129">
        <v>195287.58</v>
      </c>
    </row>
    <row r="7" spans="1:26" x14ac:dyDescent="0.2">
      <c r="A7" s="273" t="s">
        <v>1866</v>
      </c>
      <c r="B7" s="127">
        <v>62668.42</v>
      </c>
      <c r="D7" s="127">
        <v>22535</v>
      </c>
      <c r="F7" s="273">
        <v>2</v>
      </c>
      <c r="G7" s="273">
        <v>45</v>
      </c>
      <c r="M7" s="273">
        <v>-1523304.59</v>
      </c>
      <c r="N7" s="273">
        <v>1532600</v>
      </c>
      <c r="O7" s="100">
        <v>39.01</v>
      </c>
      <c r="S7" s="100">
        <v>576324</v>
      </c>
      <c r="T7" s="100">
        <v>1525675.92</v>
      </c>
      <c r="U7" s="129">
        <v>1194094</v>
      </c>
      <c r="W7" s="129">
        <v>32802.49</v>
      </c>
      <c r="X7" s="129">
        <v>799187.43</v>
      </c>
    </row>
    <row r="8" spans="1:26" x14ac:dyDescent="0.2">
      <c r="A8" s="273" t="s">
        <v>1867</v>
      </c>
      <c r="B8" s="127">
        <v>13653.55</v>
      </c>
      <c r="D8" s="127">
        <v>7345</v>
      </c>
      <c r="F8" s="273">
        <v>1679502</v>
      </c>
      <c r="G8" s="273">
        <v>44014</v>
      </c>
      <c r="M8" s="273">
        <v>-521350.43</v>
      </c>
      <c r="N8" s="273">
        <v>2300000</v>
      </c>
      <c r="O8" s="100">
        <v>31.01</v>
      </c>
      <c r="R8" s="100">
        <v>48.97</v>
      </c>
      <c r="S8" s="100">
        <v>561471</v>
      </c>
      <c r="T8" s="100">
        <v>550128.91</v>
      </c>
      <c r="U8" s="129">
        <v>804631</v>
      </c>
      <c r="W8" s="129">
        <v>18784</v>
      </c>
      <c r="X8" s="129">
        <v>321439.90999999997</v>
      </c>
    </row>
    <row r="9" spans="1:26" x14ac:dyDescent="0.2">
      <c r="A9" s="273" t="s">
        <v>1868</v>
      </c>
      <c r="B9" s="127">
        <v>25848.71</v>
      </c>
      <c r="D9" s="127">
        <v>25358.11</v>
      </c>
      <c r="F9" s="273">
        <v>4</v>
      </c>
      <c r="G9" s="273">
        <v>335</v>
      </c>
      <c r="M9" s="273">
        <v>-1044217.62</v>
      </c>
      <c r="N9" s="273">
        <v>1150000</v>
      </c>
      <c r="O9" s="100">
        <v>9.6300000000000008</v>
      </c>
      <c r="S9" s="100">
        <v>662400</v>
      </c>
      <c r="T9" s="100">
        <v>655235.69999999995</v>
      </c>
      <c r="U9" s="129">
        <v>906120</v>
      </c>
      <c r="W9" s="129">
        <v>66000</v>
      </c>
      <c r="X9" s="129">
        <v>320961.89</v>
      </c>
    </row>
    <row r="10" spans="1:26" x14ac:dyDescent="0.2">
      <c r="A10" s="273" t="s">
        <v>1869</v>
      </c>
      <c r="B10" s="127">
        <v>20173.07</v>
      </c>
      <c r="D10" s="127">
        <v>0</v>
      </c>
      <c r="F10" s="273">
        <v>1</v>
      </c>
      <c r="G10" s="273">
        <v>25</v>
      </c>
      <c r="M10" s="273">
        <v>-1236909.3700000001</v>
      </c>
      <c r="N10" s="273">
        <v>1250300</v>
      </c>
      <c r="O10" s="100">
        <v>28.44</v>
      </c>
      <c r="S10" s="100">
        <v>692331</v>
      </c>
      <c r="T10" s="100">
        <v>304718.42</v>
      </c>
      <c r="U10" s="129">
        <v>753711</v>
      </c>
      <c r="W10" s="129">
        <v>3136</v>
      </c>
      <c r="X10" s="129">
        <v>218377.97</v>
      </c>
    </row>
    <row r="11" spans="1:26" x14ac:dyDescent="0.2">
      <c r="A11" s="273" t="s">
        <v>1870</v>
      </c>
      <c r="B11" s="127">
        <v>58841.59</v>
      </c>
      <c r="D11" s="127">
        <v>8755</v>
      </c>
      <c r="F11" s="273">
        <v>4</v>
      </c>
      <c r="G11" s="273">
        <v>59</v>
      </c>
      <c r="M11" s="273">
        <v>-1497401.63</v>
      </c>
      <c r="N11" s="273">
        <v>1542339.31</v>
      </c>
      <c r="R11" s="100">
        <v>92.91</v>
      </c>
      <c r="S11" s="100">
        <v>439892</v>
      </c>
      <c r="T11" s="100">
        <v>2383448.25</v>
      </c>
      <c r="U11" s="129">
        <v>1897749</v>
      </c>
      <c r="W11" s="129">
        <v>57652</v>
      </c>
      <c r="X11" s="129">
        <v>748222.45</v>
      </c>
    </row>
    <row r="12" spans="1:26" x14ac:dyDescent="0.2">
      <c r="A12" s="273" t="s">
        <v>1871</v>
      </c>
      <c r="B12" s="127">
        <v>40810.959999999999</v>
      </c>
      <c r="D12" s="127">
        <v>7165</v>
      </c>
      <c r="F12" s="273">
        <v>1441672.12</v>
      </c>
      <c r="G12" s="273">
        <v>19918.66</v>
      </c>
      <c r="M12" s="273">
        <v>-344329.11</v>
      </c>
      <c r="N12" s="273">
        <v>1850000</v>
      </c>
      <c r="O12" s="100">
        <v>23.62</v>
      </c>
      <c r="S12" s="100">
        <v>1470231</v>
      </c>
      <c r="T12" s="100">
        <v>445131.37</v>
      </c>
      <c r="U12" s="129">
        <v>1620451</v>
      </c>
      <c r="X12" s="129">
        <v>281319.14</v>
      </c>
    </row>
    <row r="13" spans="1:26" x14ac:dyDescent="0.2">
      <c r="A13" s="273" t="s">
        <v>1872</v>
      </c>
      <c r="B13" s="127">
        <v>347714.41</v>
      </c>
      <c r="D13" s="127">
        <v>50920</v>
      </c>
      <c r="F13" s="273">
        <v>7</v>
      </c>
      <c r="G13" s="273">
        <v>82</v>
      </c>
      <c r="M13" s="273">
        <v>-967326.92</v>
      </c>
      <c r="N13" s="273">
        <v>1236758.5</v>
      </c>
      <c r="O13" s="100">
        <v>311.83</v>
      </c>
      <c r="S13" s="100">
        <v>1170853.3999999999</v>
      </c>
      <c r="T13" s="100">
        <v>1726515.06</v>
      </c>
      <c r="U13" s="129">
        <v>1423433.4</v>
      </c>
      <c r="W13" s="129">
        <v>616046.37</v>
      </c>
      <c r="X13" s="129">
        <v>727908.69</v>
      </c>
    </row>
    <row r="14" spans="1:26" x14ac:dyDescent="0.2">
      <c r="A14" s="273" t="s">
        <v>1873</v>
      </c>
      <c r="B14" s="127">
        <v>5314.88</v>
      </c>
      <c r="D14" s="127">
        <v>37635</v>
      </c>
      <c r="F14" s="273">
        <v>4</v>
      </c>
      <c r="G14" s="273">
        <v>7</v>
      </c>
      <c r="M14" s="273">
        <v>-1163985.8799999999</v>
      </c>
      <c r="N14" s="273">
        <v>1223648</v>
      </c>
      <c r="O14" s="100">
        <v>23.76</v>
      </c>
      <c r="S14" s="100">
        <v>643986</v>
      </c>
      <c r="T14" s="100">
        <v>1370770.37</v>
      </c>
      <c r="U14" s="129">
        <v>1225936</v>
      </c>
      <c r="W14" s="129">
        <v>525255</v>
      </c>
      <c r="X14" s="129">
        <v>269330.37</v>
      </c>
    </row>
    <row r="15" spans="1:26" x14ac:dyDescent="0.2">
      <c r="A15" s="273" t="s">
        <v>1874</v>
      </c>
      <c r="B15" s="127">
        <v>34931.019999999997</v>
      </c>
      <c r="D15" s="127">
        <v>129779</v>
      </c>
      <c r="F15" s="273">
        <v>5</v>
      </c>
      <c r="G15" s="273">
        <v>6</v>
      </c>
      <c r="M15" s="273">
        <v>-1569640.92</v>
      </c>
      <c r="N15" s="273">
        <v>1790913.12</v>
      </c>
      <c r="O15" s="100">
        <v>7.82</v>
      </c>
      <c r="S15" s="100">
        <v>9566822</v>
      </c>
      <c r="T15" s="100">
        <v>2698165.21</v>
      </c>
      <c r="U15" s="129">
        <v>11560662</v>
      </c>
      <c r="V15" s="129">
        <v>15000</v>
      </c>
      <c r="W15" s="129">
        <v>7500</v>
      </c>
      <c r="X15" s="129">
        <v>738384.21</v>
      </c>
    </row>
    <row r="16" spans="1:26" x14ac:dyDescent="0.2">
      <c r="A16" s="273" t="s">
        <v>1875</v>
      </c>
      <c r="B16" s="127">
        <v>4576.6400000000003</v>
      </c>
      <c r="F16" s="273">
        <v>6</v>
      </c>
      <c r="G16" s="273">
        <v>20</v>
      </c>
      <c r="M16" s="273">
        <v>-1274163.29</v>
      </c>
      <c r="N16" s="273">
        <v>1325520</v>
      </c>
      <c r="O16" s="100">
        <v>35.93</v>
      </c>
      <c r="S16" s="100">
        <v>868070.2</v>
      </c>
      <c r="T16" s="100">
        <v>579110.64</v>
      </c>
      <c r="U16" s="129">
        <v>1198760.2</v>
      </c>
      <c r="X16" s="129">
        <v>295210.64</v>
      </c>
    </row>
    <row r="17" spans="1:26" x14ac:dyDescent="0.2">
      <c r="A17" s="273" t="s">
        <v>1876</v>
      </c>
      <c r="B17" s="127">
        <v>10269.94</v>
      </c>
      <c r="D17" s="127">
        <v>17315</v>
      </c>
      <c r="F17" s="273">
        <v>4</v>
      </c>
      <c r="G17" s="273">
        <v>26</v>
      </c>
      <c r="M17" s="273">
        <v>-1325211.8</v>
      </c>
      <c r="N17" s="273">
        <v>1385124.66</v>
      </c>
      <c r="R17" s="100">
        <v>50.65</v>
      </c>
      <c r="S17" s="100">
        <v>1546232</v>
      </c>
      <c r="T17" s="100">
        <v>302952.78000000003</v>
      </c>
      <c r="U17" s="129">
        <v>1649190</v>
      </c>
      <c r="W17" s="129">
        <v>6520</v>
      </c>
      <c r="X17" s="129">
        <v>221003.35</v>
      </c>
    </row>
    <row r="18" spans="1:26" x14ac:dyDescent="0.2">
      <c r="A18" s="273" t="s">
        <v>1877</v>
      </c>
      <c r="B18" s="127">
        <v>5390.95</v>
      </c>
      <c r="D18" s="127">
        <v>50953</v>
      </c>
      <c r="F18" s="273">
        <v>3</v>
      </c>
      <c r="G18" s="273">
        <v>149518</v>
      </c>
      <c r="M18" s="273">
        <v>-973981</v>
      </c>
      <c r="N18" s="273">
        <v>1199644.94</v>
      </c>
      <c r="R18" s="100">
        <v>7.01</v>
      </c>
      <c r="S18" s="100">
        <v>1434123</v>
      </c>
      <c r="T18" s="100">
        <v>423741.74</v>
      </c>
      <c r="U18" s="129">
        <v>1676198</v>
      </c>
      <c r="W18" s="129">
        <v>3500</v>
      </c>
      <c r="X18" s="129">
        <v>191096.28</v>
      </c>
    </row>
    <row r="19" spans="1:26" x14ac:dyDescent="0.2">
      <c r="A19" s="273" t="s">
        <v>1878</v>
      </c>
      <c r="B19" s="127">
        <v>3047.14</v>
      </c>
      <c r="D19" s="127">
        <v>37125</v>
      </c>
      <c r="F19" s="273">
        <v>6</v>
      </c>
      <c r="G19" s="273">
        <v>15</v>
      </c>
      <c r="M19" s="273">
        <v>-1633082.89</v>
      </c>
      <c r="N19" s="273">
        <v>1642759</v>
      </c>
      <c r="O19" s="100">
        <v>12.03</v>
      </c>
      <c r="S19" s="100">
        <v>821961</v>
      </c>
      <c r="T19" s="100">
        <v>332550.92</v>
      </c>
      <c r="U19" s="129">
        <v>1032661</v>
      </c>
      <c r="X19" s="129">
        <v>91345.919999999998</v>
      </c>
    </row>
    <row r="20" spans="1:26" x14ac:dyDescent="0.2">
      <c r="A20" s="273" t="s">
        <v>1879</v>
      </c>
      <c r="B20" s="127">
        <v>33823.15</v>
      </c>
      <c r="D20" s="127">
        <v>50446</v>
      </c>
      <c r="F20" s="273">
        <v>3</v>
      </c>
      <c r="G20" s="273">
        <v>58</v>
      </c>
      <c r="M20" s="273">
        <v>-950115.79</v>
      </c>
      <c r="N20" s="273">
        <v>1067330</v>
      </c>
      <c r="O20" s="100">
        <v>74.94</v>
      </c>
      <c r="S20" s="100">
        <v>1054857</v>
      </c>
      <c r="T20" s="100">
        <v>169197.97</v>
      </c>
      <c r="U20" s="129">
        <v>1139607</v>
      </c>
      <c r="W20" s="129">
        <v>25250</v>
      </c>
      <c r="X20" s="129">
        <v>81032.97</v>
      </c>
    </row>
    <row r="22" spans="1:26" x14ac:dyDescent="0.2">
      <c r="A22" s="273" t="s">
        <v>1880</v>
      </c>
      <c r="B22" s="127">
        <v>683880.93</v>
      </c>
      <c r="C22" s="127">
        <v>37519.25</v>
      </c>
      <c r="D22" s="127">
        <v>177410.05</v>
      </c>
      <c r="F22" s="273">
        <v>248121.60000000001</v>
      </c>
      <c r="G22" s="273">
        <v>425798.04</v>
      </c>
      <c r="M22" s="273">
        <v>1635365.67</v>
      </c>
      <c r="P22" s="100">
        <v>1176286.04</v>
      </c>
      <c r="Q22" s="100">
        <v>40000</v>
      </c>
      <c r="R22" s="100">
        <v>523.87</v>
      </c>
      <c r="S22" s="100">
        <v>971580</v>
      </c>
      <c r="U22" s="129">
        <v>1165774</v>
      </c>
      <c r="V22" s="129">
        <v>3444</v>
      </c>
      <c r="X22" s="129">
        <v>973755.75</v>
      </c>
      <c r="Y22" s="129">
        <v>93156.96</v>
      </c>
    </row>
    <row r="23" spans="1:26" x14ac:dyDescent="0.2">
      <c r="A23" s="273" t="s">
        <v>1881</v>
      </c>
      <c r="B23" s="127">
        <v>589582.62</v>
      </c>
      <c r="D23" s="127">
        <v>35405.699999999997</v>
      </c>
      <c r="F23" s="273">
        <v>201345.2</v>
      </c>
      <c r="G23" s="273">
        <v>235434.37</v>
      </c>
      <c r="M23" s="273">
        <v>-1757914.96</v>
      </c>
      <c r="N23" s="273">
        <v>2340148.79</v>
      </c>
      <c r="P23" s="100">
        <v>1135085.94</v>
      </c>
      <c r="R23" s="100">
        <v>1146.27</v>
      </c>
      <c r="S23" s="100">
        <v>762040</v>
      </c>
      <c r="U23" s="129">
        <v>1005934</v>
      </c>
      <c r="X23" s="129">
        <v>334620.95</v>
      </c>
      <c r="Y23" s="129">
        <v>65981.2</v>
      </c>
    </row>
    <row r="24" spans="1:26" x14ac:dyDescent="0.2">
      <c r="A24" s="273" t="s">
        <v>1882</v>
      </c>
      <c r="B24" s="127">
        <v>557225.69999999995</v>
      </c>
      <c r="C24" s="127">
        <v>58576.34</v>
      </c>
      <c r="D24" s="127">
        <v>61011.27</v>
      </c>
      <c r="F24" s="273">
        <v>199374.49</v>
      </c>
      <c r="G24" s="273">
        <v>100137.24</v>
      </c>
      <c r="M24" s="273">
        <v>-1751927.6</v>
      </c>
      <c r="N24" s="273">
        <v>2461151.44</v>
      </c>
      <c r="P24" s="100">
        <v>1462126.81</v>
      </c>
      <c r="Q24" s="100">
        <v>5050</v>
      </c>
      <c r="R24" s="100">
        <v>283.35000000000002</v>
      </c>
      <c r="S24" s="100">
        <v>1272950</v>
      </c>
      <c r="U24" s="129">
        <v>1552022</v>
      </c>
      <c r="X24" s="129">
        <v>727595.99</v>
      </c>
      <c r="Y24" s="129">
        <v>155227.97</v>
      </c>
      <c r="Z24" s="129">
        <v>1136</v>
      </c>
    </row>
    <row r="25" spans="1:26" x14ac:dyDescent="0.2">
      <c r="A25" s="273" t="s">
        <v>1883</v>
      </c>
      <c r="B25" s="127">
        <v>587190.74</v>
      </c>
      <c r="C25" s="127">
        <v>54744.79</v>
      </c>
      <c r="D25" s="127">
        <v>76518.850000000006</v>
      </c>
      <c r="F25" s="273">
        <v>352744.43</v>
      </c>
      <c r="G25" s="273">
        <v>146795.01</v>
      </c>
      <c r="M25" s="273">
        <v>-808780.81</v>
      </c>
      <c r="N25" s="273">
        <v>1609968.11</v>
      </c>
      <c r="P25" s="100">
        <v>1055702.6100000001</v>
      </c>
      <c r="Q25" s="100">
        <v>30000</v>
      </c>
      <c r="R25" s="100">
        <v>764.99</v>
      </c>
      <c r="S25" s="100">
        <v>882300</v>
      </c>
      <c r="U25" s="129">
        <v>1048139</v>
      </c>
      <c r="V25" s="129">
        <v>2375</v>
      </c>
      <c r="X25" s="129">
        <v>387000.45</v>
      </c>
      <c r="Y25" s="129">
        <v>87620.65</v>
      </c>
      <c r="Z25" s="129">
        <v>323.14</v>
      </c>
    </row>
    <row r="26" spans="1:26" x14ac:dyDescent="0.2">
      <c r="A26" s="273" t="s">
        <v>1884</v>
      </c>
      <c r="B26" s="127">
        <v>392068.83</v>
      </c>
      <c r="C26" s="127">
        <v>712</v>
      </c>
      <c r="D26" s="127">
        <v>112824.31</v>
      </c>
      <c r="F26" s="273">
        <v>244506.8</v>
      </c>
      <c r="G26" s="273">
        <v>124228.41</v>
      </c>
      <c r="M26" s="273">
        <v>-1234395.1000000001</v>
      </c>
      <c r="N26" s="273">
        <v>1693812.25</v>
      </c>
      <c r="P26" s="100">
        <v>719364.39</v>
      </c>
      <c r="Q26" s="100">
        <v>28230</v>
      </c>
      <c r="R26" s="100">
        <v>396.52</v>
      </c>
      <c r="S26" s="100">
        <v>610920</v>
      </c>
      <c r="U26" s="129">
        <v>729625</v>
      </c>
      <c r="X26" s="129">
        <v>173029.17</v>
      </c>
      <c r="Y26" s="129">
        <v>33889.33</v>
      </c>
    </row>
    <row r="27" spans="1:26" x14ac:dyDescent="0.2">
      <c r="A27" s="273" t="s">
        <v>1885</v>
      </c>
      <c r="B27" s="127">
        <v>807645.11</v>
      </c>
      <c r="C27" s="127">
        <v>42397.1</v>
      </c>
      <c r="D27" s="127">
        <v>110439.89</v>
      </c>
      <c r="F27" s="273">
        <v>277705.42</v>
      </c>
      <c r="G27" s="273">
        <v>253789.79</v>
      </c>
      <c r="K27" s="128">
        <v>7.5</v>
      </c>
      <c r="M27" s="273">
        <v>25431.66</v>
      </c>
      <c r="N27" s="273">
        <v>1247745.83</v>
      </c>
      <c r="P27" s="100">
        <v>1203705.1399999999</v>
      </c>
      <c r="R27" s="100">
        <v>2214.86</v>
      </c>
      <c r="S27" s="100">
        <v>763820</v>
      </c>
      <c r="U27" s="129">
        <v>1010684</v>
      </c>
      <c r="X27" s="129">
        <v>572558.84</v>
      </c>
      <c r="Y27" s="129">
        <v>73713.34</v>
      </c>
    </row>
    <row r="28" spans="1:26" x14ac:dyDescent="0.2">
      <c r="A28" s="273" t="s">
        <v>1886</v>
      </c>
      <c r="B28" s="127">
        <v>1017770.78</v>
      </c>
      <c r="D28" s="127">
        <v>62195.87</v>
      </c>
      <c r="F28" s="273">
        <v>403186.66</v>
      </c>
      <c r="G28" s="273">
        <v>113892.54</v>
      </c>
      <c r="K28" s="128">
        <v>378.9</v>
      </c>
      <c r="M28" s="273">
        <v>-381270.72</v>
      </c>
      <c r="N28" s="273">
        <v>1804121.26</v>
      </c>
      <c r="P28" s="100">
        <v>913832.44</v>
      </c>
      <c r="R28" s="100">
        <v>3232.07</v>
      </c>
      <c r="S28" s="100">
        <v>520200</v>
      </c>
      <c r="U28" s="129">
        <v>659954</v>
      </c>
      <c r="V28" s="129">
        <v>2520</v>
      </c>
      <c r="X28" s="129">
        <v>494296.68</v>
      </c>
      <c r="Y28" s="129">
        <v>69864.42</v>
      </c>
    </row>
    <row r="29" spans="1:26" x14ac:dyDescent="0.2">
      <c r="A29" s="273" t="s">
        <v>1887</v>
      </c>
      <c r="B29" s="127">
        <v>847281.65</v>
      </c>
      <c r="D29" s="127">
        <v>127736.17</v>
      </c>
      <c r="F29" s="273">
        <v>443233.05</v>
      </c>
      <c r="G29" s="273">
        <v>302565</v>
      </c>
      <c r="K29" s="128">
        <v>56.3</v>
      </c>
      <c r="M29" s="273">
        <v>-931.18</v>
      </c>
      <c r="N29" s="273">
        <v>1414760.08</v>
      </c>
      <c r="P29" s="100">
        <v>1218125.1599999999</v>
      </c>
      <c r="R29" s="100">
        <v>1067.44</v>
      </c>
      <c r="S29" s="100">
        <v>1026510</v>
      </c>
      <c r="U29" s="129">
        <v>1277334</v>
      </c>
      <c r="X29" s="129">
        <v>477792.28</v>
      </c>
      <c r="Y29" s="129">
        <v>113965.65</v>
      </c>
    </row>
    <row r="30" spans="1:26" x14ac:dyDescent="0.2">
      <c r="A30" s="273" t="s">
        <v>1888</v>
      </c>
      <c r="B30" s="127">
        <v>774068.64</v>
      </c>
      <c r="D30" s="127">
        <v>182756.52</v>
      </c>
      <c r="F30" s="273">
        <v>195480.86</v>
      </c>
      <c r="G30" s="273">
        <v>229582.05</v>
      </c>
      <c r="K30" s="128">
        <v>79.44</v>
      </c>
      <c r="M30" s="273">
        <v>-770525.94</v>
      </c>
      <c r="N30" s="273">
        <v>1595887.05</v>
      </c>
      <c r="P30" s="100">
        <v>1547011.21</v>
      </c>
      <c r="Q30" s="100">
        <v>100</v>
      </c>
      <c r="R30" s="100">
        <v>600.23</v>
      </c>
      <c r="S30" s="100">
        <v>1173800</v>
      </c>
      <c r="U30" s="129">
        <v>1417250</v>
      </c>
      <c r="X30" s="129">
        <v>651665.06000000006</v>
      </c>
      <c r="Y30" s="129">
        <v>44583.86</v>
      </c>
    </row>
    <row r="31" spans="1:26" x14ac:dyDescent="0.2">
      <c r="A31" s="273" t="s">
        <v>1889</v>
      </c>
      <c r="B31" s="127">
        <v>840796.82</v>
      </c>
      <c r="D31" s="127">
        <v>209556.23</v>
      </c>
      <c r="F31" s="273">
        <v>117633.47</v>
      </c>
      <c r="G31" s="273">
        <v>194795.41</v>
      </c>
      <c r="K31" s="128">
        <v>52.2</v>
      </c>
      <c r="M31" s="273">
        <v>-832865.71</v>
      </c>
      <c r="N31" s="273">
        <v>1789492.25</v>
      </c>
      <c r="P31" s="100">
        <v>931041.03</v>
      </c>
      <c r="R31" s="100">
        <v>1253.28</v>
      </c>
      <c r="S31" s="100">
        <v>563480</v>
      </c>
      <c r="U31" s="129">
        <v>732464</v>
      </c>
      <c r="X31" s="129">
        <v>257397.1</v>
      </c>
      <c r="Y31" s="129">
        <v>49635.02</v>
      </c>
      <c r="Z31" s="129">
        <v>1514</v>
      </c>
    </row>
    <row r="32" spans="1:26" x14ac:dyDescent="0.2">
      <c r="A32" s="273" t="s">
        <v>1890</v>
      </c>
      <c r="B32" s="127">
        <v>749834.84</v>
      </c>
      <c r="D32" s="127">
        <v>57542.17</v>
      </c>
      <c r="F32" s="273">
        <v>310492.59000000003</v>
      </c>
      <c r="G32" s="273">
        <v>492036.48</v>
      </c>
      <c r="M32" s="273">
        <v>-1704353.54</v>
      </c>
      <c r="N32" s="273">
        <v>3102228.3</v>
      </c>
      <c r="P32" s="100">
        <v>984223.98</v>
      </c>
      <c r="Q32" s="100">
        <v>65178</v>
      </c>
      <c r="R32" s="100">
        <v>825.66</v>
      </c>
      <c r="S32" s="100">
        <v>1242680</v>
      </c>
      <c r="U32" s="129">
        <v>1436035</v>
      </c>
      <c r="X32" s="129">
        <v>415467.71</v>
      </c>
      <c r="Y32" s="129">
        <v>164719.60999999999</v>
      </c>
      <c r="Z32" s="129">
        <v>2100</v>
      </c>
    </row>
    <row r="33" spans="1:26" x14ac:dyDescent="0.2">
      <c r="A33" s="273" t="s">
        <v>1891</v>
      </c>
      <c r="B33" s="127">
        <v>857597.53</v>
      </c>
      <c r="C33" s="127">
        <v>103625</v>
      </c>
      <c r="D33" s="127">
        <v>110604.69</v>
      </c>
      <c r="F33" s="273">
        <v>362647.09</v>
      </c>
      <c r="G33" s="273">
        <v>238044.35</v>
      </c>
      <c r="K33" s="128">
        <v>219.62</v>
      </c>
      <c r="M33" s="273">
        <v>-493277.31</v>
      </c>
      <c r="N33" s="273">
        <v>1484748</v>
      </c>
      <c r="P33" s="100">
        <v>1236353.19</v>
      </c>
      <c r="Q33" s="100">
        <v>93000</v>
      </c>
      <c r="R33" s="100">
        <v>2122.31</v>
      </c>
      <c r="S33" s="100">
        <v>480240</v>
      </c>
      <c r="U33" s="129">
        <v>688201</v>
      </c>
      <c r="X33" s="129">
        <v>283705.82</v>
      </c>
      <c r="Y33" s="129">
        <v>92094.25</v>
      </c>
    </row>
    <row r="34" spans="1:26" x14ac:dyDescent="0.2">
      <c r="A34" s="273" t="s">
        <v>1892</v>
      </c>
      <c r="B34" s="127">
        <v>892818.19</v>
      </c>
      <c r="C34" s="127">
        <v>29302.400000000001</v>
      </c>
      <c r="D34" s="127">
        <v>49679.38</v>
      </c>
      <c r="F34" s="273">
        <v>97485.38</v>
      </c>
      <c r="G34" s="273">
        <v>321883.90000000002</v>
      </c>
      <c r="M34" s="273">
        <v>-1036745.7</v>
      </c>
      <c r="N34" s="273">
        <v>1924840.79</v>
      </c>
      <c r="P34" s="100">
        <v>1213613.81</v>
      </c>
      <c r="Q34" s="100">
        <v>86609.5</v>
      </c>
      <c r="R34" s="100">
        <v>848.82</v>
      </c>
      <c r="S34" s="100">
        <v>489770</v>
      </c>
      <c r="U34" s="129">
        <v>734556</v>
      </c>
      <c r="X34" s="129">
        <v>426765.66</v>
      </c>
      <c r="Y34" s="129">
        <v>79167.31</v>
      </c>
    </row>
    <row r="35" spans="1:26" x14ac:dyDescent="0.2">
      <c r="A35" s="273" t="s">
        <v>1893</v>
      </c>
      <c r="B35" s="127">
        <v>1708742.72</v>
      </c>
      <c r="C35" s="127">
        <v>49183.98</v>
      </c>
      <c r="D35" s="127">
        <v>110481.39</v>
      </c>
      <c r="F35" s="273">
        <v>230009.04</v>
      </c>
      <c r="G35" s="273">
        <v>175392.16</v>
      </c>
      <c r="M35" s="273">
        <v>353670</v>
      </c>
      <c r="N35" s="273">
        <v>1101601.1100000001</v>
      </c>
      <c r="P35" s="100">
        <v>1139845.6599999999</v>
      </c>
      <c r="Q35" s="100">
        <v>337125</v>
      </c>
      <c r="R35" s="100">
        <v>4561.6400000000003</v>
      </c>
      <c r="S35" s="100">
        <v>1016660</v>
      </c>
      <c r="T35" s="100">
        <v>48</v>
      </c>
      <c r="U35" s="129">
        <v>1269424</v>
      </c>
      <c r="X35" s="129">
        <v>321043.34999999998</v>
      </c>
      <c r="Y35" s="129">
        <v>45531.27</v>
      </c>
    </row>
    <row r="36" spans="1:26" x14ac:dyDescent="0.2">
      <c r="A36" s="273" t="s">
        <v>1894</v>
      </c>
      <c r="B36" s="127">
        <v>577973.74</v>
      </c>
      <c r="C36" s="127">
        <v>7037.65</v>
      </c>
      <c r="D36" s="127">
        <v>169955.81</v>
      </c>
      <c r="F36" s="273">
        <v>1481817.09</v>
      </c>
      <c r="G36" s="273">
        <v>106230.1</v>
      </c>
      <c r="M36" s="273">
        <v>1378181.32</v>
      </c>
      <c r="N36" s="273">
        <v>528949.56000000006</v>
      </c>
      <c r="P36" s="100">
        <v>973534.56</v>
      </c>
      <c r="Q36" s="100">
        <v>151075</v>
      </c>
      <c r="R36" s="100">
        <v>492.73</v>
      </c>
      <c r="S36" s="100">
        <v>756160</v>
      </c>
      <c r="T36" s="100">
        <v>80</v>
      </c>
      <c r="U36" s="129">
        <v>947862</v>
      </c>
      <c r="X36" s="129">
        <v>384639.63</v>
      </c>
      <c r="Y36" s="129">
        <v>94555.15</v>
      </c>
      <c r="Z36" s="129">
        <v>500</v>
      </c>
    </row>
    <row r="37" spans="1:26" x14ac:dyDescent="0.2">
      <c r="A37" s="273" t="s">
        <v>1895</v>
      </c>
      <c r="B37" s="127">
        <v>576679.27</v>
      </c>
      <c r="D37" s="127">
        <v>65537.27</v>
      </c>
      <c r="F37" s="273">
        <v>485360.19</v>
      </c>
      <c r="G37" s="273">
        <v>68972.429999999993</v>
      </c>
      <c r="M37" s="273">
        <v>-783262.06</v>
      </c>
      <c r="N37" s="273">
        <v>1603684.39</v>
      </c>
      <c r="P37" s="100">
        <v>885770.1</v>
      </c>
      <c r="Q37" s="100">
        <v>106820</v>
      </c>
      <c r="R37" s="100">
        <v>447.63</v>
      </c>
      <c r="S37" s="100">
        <v>1044060</v>
      </c>
      <c r="U37" s="129">
        <v>1191112</v>
      </c>
      <c r="X37" s="129">
        <v>368743.6</v>
      </c>
      <c r="Y37" s="129">
        <v>89080.54</v>
      </c>
      <c r="Z37" s="129">
        <v>500</v>
      </c>
    </row>
    <row r="38" spans="1:26" x14ac:dyDescent="0.2">
      <c r="A38" s="273" t="s">
        <v>1896</v>
      </c>
      <c r="B38" s="127">
        <v>432845.04</v>
      </c>
      <c r="C38" s="127">
        <v>18164.36</v>
      </c>
      <c r="D38" s="127">
        <v>124492.76</v>
      </c>
      <c r="F38" s="273">
        <v>168888.79</v>
      </c>
      <c r="G38" s="273">
        <v>104168.04</v>
      </c>
      <c r="M38" s="273">
        <v>-868026.46</v>
      </c>
      <c r="N38" s="273">
        <v>1498620.76</v>
      </c>
      <c r="P38" s="100">
        <v>665435.53</v>
      </c>
      <c r="R38" s="100">
        <v>454.27</v>
      </c>
      <c r="S38" s="100">
        <v>421140</v>
      </c>
      <c r="U38" s="129">
        <v>510914</v>
      </c>
      <c r="V38" s="129">
        <v>4418</v>
      </c>
      <c r="X38" s="129">
        <v>271321.27</v>
      </c>
      <c r="Y38" s="129">
        <v>60850.84</v>
      </c>
    </row>
    <row r="39" spans="1:26" x14ac:dyDescent="0.2">
      <c r="A39" s="273" t="s">
        <v>1897</v>
      </c>
      <c r="B39" s="127">
        <v>834049.8</v>
      </c>
      <c r="C39" s="127">
        <v>120484.36</v>
      </c>
      <c r="D39" s="127">
        <v>42704.54</v>
      </c>
      <c r="F39" s="273">
        <v>1462060.19</v>
      </c>
      <c r="G39" s="273">
        <v>265156.06</v>
      </c>
      <c r="K39" s="128">
        <v>0</v>
      </c>
      <c r="M39" s="273">
        <v>65970.539999999994</v>
      </c>
      <c r="N39" s="273">
        <v>2339595.1</v>
      </c>
      <c r="P39" s="100">
        <v>1212483.94</v>
      </c>
      <c r="Q39" s="100">
        <v>90500</v>
      </c>
      <c r="R39" s="100">
        <v>1139.47</v>
      </c>
      <c r="S39" s="100">
        <v>832380</v>
      </c>
      <c r="U39" s="129">
        <v>1127235.26</v>
      </c>
      <c r="X39" s="129">
        <v>520296.18</v>
      </c>
      <c r="Y39" s="129">
        <v>107762.66</v>
      </c>
    </row>
    <row r="40" spans="1:26" x14ac:dyDescent="0.2">
      <c r="A40" s="273" t="s">
        <v>1898</v>
      </c>
      <c r="B40" s="127">
        <v>815037.98</v>
      </c>
      <c r="D40" s="127">
        <v>48282.97</v>
      </c>
      <c r="F40" s="273">
        <v>234807.2</v>
      </c>
      <c r="G40" s="273">
        <v>139371.06</v>
      </c>
      <c r="M40" s="273">
        <v>-805282.31</v>
      </c>
      <c r="N40" s="273">
        <v>1457071.21</v>
      </c>
      <c r="P40" s="100">
        <v>1141232.68</v>
      </c>
      <c r="Q40" s="100">
        <v>109130</v>
      </c>
      <c r="R40" s="100">
        <v>520.66999999999996</v>
      </c>
      <c r="S40" s="100">
        <v>169680</v>
      </c>
      <c r="U40" s="129">
        <v>389554</v>
      </c>
      <c r="X40" s="129">
        <v>359202.02</v>
      </c>
      <c r="Y40" s="129">
        <v>49879.02</v>
      </c>
    </row>
    <row r="41" spans="1:26" x14ac:dyDescent="0.2">
      <c r="A41" s="273" t="s">
        <v>1899</v>
      </c>
      <c r="B41" s="127">
        <v>844147.92</v>
      </c>
      <c r="C41" s="127">
        <v>25655.15</v>
      </c>
      <c r="D41" s="127">
        <v>121961.43</v>
      </c>
      <c r="F41" s="273">
        <v>397158.32</v>
      </c>
      <c r="G41" s="273">
        <v>522888.14</v>
      </c>
      <c r="M41" s="273">
        <v>-359713.42</v>
      </c>
      <c r="N41" s="273">
        <v>1798384.44</v>
      </c>
      <c r="P41" s="100">
        <v>865549.78</v>
      </c>
      <c r="Q41" s="100">
        <v>244300</v>
      </c>
      <c r="R41" s="100">
        <v>1208.56</v>
      </c>
      <c r="S41" s="100">
        <v>548460</v>
      </c>
      <c r="U41" s="129">
        <v>663192</v>
      </c>
      <c r="X41" s="129">
        <v>349884.53</v>
      </c>
      <c r="Y41" s="129">
        <v>135050.56</v>
      </c>
      <c r="Z41" s="129">
        <v>60</v>
      </c>
    </row>
    <row r="42" spans="1:26" x14ac:dyDescent="0.2">
      <c r="A42" s="273" t="s">
        <v>1900</v>
      </c>
      <c r="B42" s="127">
        <v>741125.81</v>
      </c>
      <c r="D42" s="127">
        <v>144064.29999999999</v>
      </c>
      <c r="F42" s="273">
        <v>368926.36</v>
      </c>
      <c r="G42" s="273">
        <v>272514.89</v>
      </c>
      <c r="K42" s="128">
        <v>451.86</v>
      </c>
      <c r="M42" s="273">
        <v>-48139.66</v>
      </c>
      <c r="N42" s="273">
        <v>1262156.06</v>
      </c>
      <c r="P42" s="100">
        <v>1034307.5</v>
      </c>
      <c r="Q42" s="100">
        <v>171400</v>
      </c>
      <c r="R42" s="100">
        <v>957.95</v>
      </c>
      <c r="S42" s="100">
        <v>582900</v>
      </c>
      <c r="U42" s="129">
        <v>824668</v>
      </c>
      <c r="V42" s="129">
        <v>1830</v>
      </c>
      <c r="X42" s="129">
        <v>491497.71</v>
      </c>
      <c r="Y42" s="129">
        <v>96735.64</v>
      </c>
    </row>
    <row r="43" spans="1:26" x14ac:dyDescent="0.2">
      <c r="A43" s="273" t="s">
        <v>1901</v>
      </c>
      <c r="B43" s="127">
        <v>392217.09</v>
      </c>
      <c r="C43" s="127">
        <v>4580</v>
      </c>
      <c r="D43" s="127">
        <v>210521.35</v>
      </c>
      <c r="F43" s="273">
        <v>584193.61</v>
      </c>
      <c r="G43" s="273">
        <v>96340.27</v>
      </c>
      <c r="M43" s="273">
        <v>-795906.52</v>
      </c>
      <c r="N43" s="273">
        <v>1683339.65</v>
      </c>
      <c r="P43" s="100">
        <v>946179.49</v>
      </c>
      <c r="R43" s="100">
        <v>466.11</v>
      </c>
      <c r="S43" s="100">
        <v>232600</v>
      </c>
      <c r="U43" s="129">
        <v>375781</v>
      </c>
      <c r="X43" s="129">
        <v>286089.53999999998</v>
      </c>
      <c r="Y43" s="129">
        <v>68135.87</v>
      </c>
    </row>
    <row r="44" spans="1:26" x14ac:dyDescent="0.2">
      <c r="A44" s="273" t="s">
        <v>2033</v>
      </c>
      <c r="B44" s="127">
        <v>994839.18</v>
      </c>
      <c r="C44" s="127">
        <v>10650</v>
      </c>
      <c r="D44" s="127">
        <v>233858.53</v>
      </c>
      <c r="F44" s="273">
        <v>407418.61</v>
      </c>
      <c r="G44" s="273">
        <v>87365.51</v>
      </c>
      <c r="M44" s="273">
        <v>-688189.72</v>
      </c>
      <c r="N44" s="273">
        <v>2224890.19</v>
      </c>
      <c r="P44" s="100">
        <v>932119.54</v>
      </c>
      <c r="R44" s="100">
        <v>1140.3499999999999</v>
      </c>
      <c r="S44" s="100">
        <v>546820</v>
      </c>
      <c r="U44" s="129">
        <v>671280</v>
      </c>
      <c r="X44" s="129">
        <v>474339.26</v>
      </c>
      <c r="Y44" s="129">
        <v>84053.27</v>
      </c>
    </row>
    <row r="45" spans="1:26" x14ac:dyDescent="0.2">
      <c r="A45" s="273" t="s">
        <v>2047</v>
      </c>
      <c r="B45" s="127">
        <v>513325.43</v>
      </c>
      <c r="C45" s="127">
        <v>25020</v>
      </c>
      <c r="D45" s="127">
        <v>64814.53</v>
      </c>
      <c r="F45" s="273">
        <v>1992472.94</v>
      </c>
      <c r="G45" s="273">
        <v>842967.48</v>
      </c>
      <c r="M45" s="273">
        <v>3285164.12</v>
      </c>
      <c r="P45" s="100">
        <v>985471.46</v>
      </c>
      <c r="Q45" s="100">
        <v>78900</v>
      </c>
      <c r="R45" s="100">
        <v>302.51</v>
      </c>
      <c r="S45" s="100">
        <v>571800</v>
      </c>
      <c r="U45" s="129">
        <v>800577</v>
      </c>
      <c r="X45" s="129">
        <v>341039.22</v>
      </c>
      <c r="Y45" s="129">
        <v>318873.49</v>
      </c>
    </row>
    <row r="46" spans="1:26" x14ac:dyDescent="0.2">
      <c r="A46" s="273" t="s">
        <v>1902</v>
      </c>
      <c r="B46" s="127">
        <v>559903.25</v>
      </c>
      <c r="C46" s="127">
        <v>0</v>
      </c>
      <c r="D46" s="127">
        <v>80805.42</v>
      </c>
      <c r="F46" s="273">
        <v>1382651.43</v>
      </c>
      <c r="G46" s="273">
        <v>202513.59</v>
      </c>
      <c r="J46" s="128">
        <v>10010.19</v>
      </c>
      <c r="K46" s="128">
        <v>52.01</v>
      </c>
      <c r="M46" s="273">
        <v>93313.61</v>
      </c>
      <c r="N46" s="273">
        <v>721555.06</v>
      </c>
      <c r="P46" s="100">
        <v>1129765.05</v>
      </c>
      <c r="R46" s="100">
        <v>896.11</v>
      </c>
      <c r="S46" s="100">
        <v>1160810</v>
      </c>
      <c r="T46" s="100">
        <v>164208.6</v>
      </c>
      <c r="U46" s="129">
        <v>1578372</v>
      </c>
      <c r="X46" s="129">
        <v>403825.71</v>
      </c>
      <c r="Y46" s="129">
        <v>185353.83</v>
      </c>
    </row>
    <row r="47" spans="1:26" x14ac:dyDescent="0.2">
      <c r="A47" s="273" t="s">
        <v>1903</v>
      </c>
      <c r="B47" s="127">
        <v>738241.7</v>
      </c>
      <c r="C47" s="127">
        <v>0</v>
      </c>
      <c r="D47" s="127">
        <v>62284.74</v>
      </c>
      <c r="F47" s="273">
        <v>119087.67</v>
      </c>
      <c r="G47" s="273">
        <v>153901.24</v>
      </c>
      <c r="J47" s="128">
        <v>234920.22</v>
      </c>
      <c r="K47" s="128">
        <v>5.9</v>
      </c>
      <c r="M47" s="273">
        <v>176877.17</v>
      </c>
      <c r="N47" s="273">
        <v>1541680.81</v>
      </c>
      <c r="P47" s="100">
        <v>1222332.95</v>
      </c>
      <c r="Q47" s="100">
        <v>39325</v>
      </c>
      <c r="R47" s="100">
        <v>1996.64</v>
      </c>
      <c r="S47" s="100">
        <v>1118376.02</v>
      </c>
      <c r="T47" s="100">
        <v>310266</v>
      </c>
      <c r="U47" s="129">
        <v>1651107.02</v>
      </c>
      <c r="V47" s="129">
        <v>28550</v>
      </c>
      <c r="X47" s="129">
        <v>454943.03</v>
      </c>
      <c r="Y47" s="129">
        <v>171465.57</v>
      </c>
    </row>
    <row r="48" spans="1:26" x14ac:dyDescent="0.2">
      <c r="A48" s="273" t="s">
        <v>1904</v>
      </c>
      <c r="B48" s="127">
        <v>587765.97</v>
      </c>
      <c r="C48" s="127">
        <v>0</v>
      </c>
      <c r="D48" s="127">
        <v>8470.5400000000009</v>
      </c>
      <c r="F48" s="273">
        <v>941887.43</v>
      </c>
      <c r="G48" s="273">
        <v>544590.92000000004</v>
      </c>
      <c r="J48" s="128">
        <v>51665.72</v>
      </c>
      <c r="K48" s="128">
        <v>42.06</v>
      </c>
      <c r="M48" s="273">
        <v>63849.82</v>
      </c>
      <c r="N48" s="273">
        <v>3101072.39</v>
      </c>
      <c r="P48" s="100">
        <v>1021959.9</v>
      </c>
      <c r="Q48" s="100">
        <v>7200</v>
      </c>
      <c r="R48" s="100">
        <v>878.86</v>
      </c>
      <c r="S48" s="100">
        <v>1683493</v>
      </c>
      <c r="T48" s="100">
        <v>98000</v>
      </c>
      <c r="U48" s="129">
        <v>2126523</v>
      </c>
      <c r="V48" s="129">
        <v>4900</v>
      </c>
      <c r="X48" s="129">
        <v>380806.13</v>
      </c>
      <c r="Y48" s="129">
        <v>192218.69</v>
      </c>
    </row>
    <row r="49" spans="1:26" x14ac:dyDescent="0.2">
      <c r="A49" s="273" t="s">
        <v>1905</v>
      </c>
      <c r="B49" s="127">
        <v>279805.03000000003</v>
      </c>
      <c r="C49" s="127">
        <v>0</v>
      </c>
      <c r="D49" s="127">
        <v>45877.66</v>
      </c>
      <c r="F49" s="273">
        <v>2001573.67</v>
      </c>
      <c r="G49" s="273">
        <v>162643.78</v>
      </c>
      <c r="J49" s="128">
        <v>77727.59</v>
      </c>
      <c r="K49" s="128">
        <v>47.73</v>
      </c>
      <c r="M49" s="273">
        <v>54749.52</v>
      </c>
      <c r="N49" s="273">
        <v>2713140.37</v>
      </c>
      <c r="P49" s="100">
        <v>954688.92</v>
      </c>
      <c r="Q49" s="100">
        <v>52475</v>
      </c>
      <c r="R49" s="100">
        <v>316.89</v>
      </c>
      <c r="S49" s="100">
        <v>767378.5</v>
      </c>
      <c r="T49" s="100">
        <v>31200</v>
      </c>
      <c r="U49" s="129">
        <v>1142843.5</v>
      </c>
      <c r="X49" s="129">
        <v>333108.71000000002</v>
      </c>
      <c r="Y49" s="129">
        <v>144102.26999999999</v>
      </c>
    </row>
    <row r="50" spans="1:26" x14ac:dyDescent="0.2">
      <c r="A50" s="273" t="s">
        <v>1906</v>
      </c>
      <c r="B50" s="127">
        <v>929292.96</v>
      </c>
      <c r="C50" s="127">
        <v>0</v>
      </c>
      <c r="D50" s="127">
        <v>53164.06</v>
      </c>
      <c r="F50" s="273">
        <v>187011.42</v>
      </c>
      <c r="G50" s="273">
        <v>284833.21999999997</v>
      </c>
      <c r="I50" s="128">
        <v>39700</v>
      </c>
      <c r="J50" s="128">
        <v>301349.02</v>
      </c>
      <c r="K50" s="128">
        <v>803.23</v>
      </c>
      <c r="M50" s="273">
        <v>65462.95</v>
      </c>
      <c r="N50" s="273">
        <v>2152655.08</v>
      </c>
      <c r="P50" s="100">
        <v>1717246.07</v>
      </c>
      <c r="Q50" s="100">
        <v>63325</v>
      </c>
      <c r="R50" s="100">
        <v>845.97</v>
      </c>
      <c r="S50" s="100">
        <v>759475.5</v>
      </c>
      <c r="T50" s="100">
        <v>449424</v>
      </c>
      <c r="U50" s="129">
        <v>1662015.5</v>
      </c>
      <c r="V50" s="129">
        <v>8340</v>
      </c>
      <c r="X50" s="129">
        <v>637678.72</v>
      </c>
      <c r="Y50" s="129">
        <v>162481.47</v>
      </c>
    </row>
    <row r="51" spans="1:26" x14ac:dyDescent="0.2">
      <c r="A51" s="273" t="s">
        <v>2034</v>
      </c>
      <c r="B51" s="127">
        <v>467966.94</v>
      </c>
      <c r="C51" s="127">
        <v>0</v>
      </c>
      <c r="D51" s="127">
        <v>43479.1</v>
      </c>
      <c r="F51" s="273">
        <v>474273.86</v>
      </c>
      <c r="G51" s="273">
        <v>227491.77</v>
      </c>
      <c r="J51" s="128">
        <v>58312.75</v>
      </c>
      <c r="K51" s="128">
        <v>336.14</v>
      </c>
      <c r="M51" s="273">
        <v>161981.44</v>
      </c>
      <c r="N51" s="273">
        <v>2872107.81</v>
      </c>
      <c r="P51" s="100">
        <v>1127987.33</v>
      </c>
      <c r="Q51" s="100">
        <v>36275</v>
      </c>
      <c r="R51" s="100">
        <v>600.91999999999996</v>
      </c>
      <c r="S51" s="100">
        <v>496223</v>
      </c>
      <c r="T51" s="100">
        <v>91400</v>
      </c>
      <c r="U51" s="129">
        <v>957097</v>
      </c>
      <c r="X51" s="129">
        <v>359237.68</v>
      </c>
      <c r="Y51" s="129">
        <v>177790.83</v>
      </c>
    </row>
    <row r="52" spans="1:26" x14ac:dyDescent="0.2">
      <c r="A52" s="273" t="s">
        <v>1907</v>
      </c>
      <c r="B52" s="127">
        <v>312206.42</v>
      </c>
      <c r="C52" s="127">
        <v>0</v>
      </c>
      <c r="D52" s="127">
        <v>18813.330000000002</v>
      </c>
      <c r="F52" s="273">
        <v>472270.69</v>
      </c>
      <c r="G52" s="273">
        <v>111504.98</v>
      </c>
      <c r="N52" s="273">
        <v>2033236.3</v>
      </c>
      <c r="P52" s="100">
        <v>1362954.98</v>
      </c>
      <c r="R52" s="100">
        <v>602.89</v>
      </c>
      <c r="S52" s="100">
        <v>557130</v>
      </c>
      <c r="U52" s="129">
        <v>1176608</v>
      </c>
      <c r="X52" s="129">
        <v>492973.43</v>
      </c>
      <c r="Y52" s="129">
        <v>65313.15</v>
      </c>
    </row>
    <row r="53" spans="1:26" x14ac:dyDescent="0.2">
      <c r="A53" s="273" t="s">
        <v>1908</v>
      </c>
      <c r="B53" s="127">
        <v>377160.81</v>
      </c>
      <c r="C53" s="127">
        <v>0</v>
      </c>
      <c r="D53" s="127">
        <v>52269.82</v>
      </c>
      <c r="F53" s="273">
        <v>2125458.5099999998</v>
      </c>
      <c r="G53" s="273">
        <v>563448.15</v>
      </c>
      <c r="K53" s="128">
        <v>195</v>
      </c>
      <c r="N53" s="273">
        <v>575288.56999999995</v>
      </c>
      <c r="P53" s="100">
        <v>1423235.66</v>
      </c>
      <c r="R53" s="100">
        <v>547.66</v>
      </c>
      <c r="S53" s="100">
        <v>409850</v>
      </c>
      <c r="U53" s="129">
        <v>970424</v>
      </c>
      <c r="X53" s="129">
        <v>461886.64</v>
      </c>
      <c r="Y53" s="129">
        <v>195249.11</v>
      </c>
    </row>
    <row r="54" spans="1:26" x14ac:dyDescent="0.2">
      <c r="A54" s="273" t="s">
        <v>1909</v>
      </c>
      <c r="B54" s="127">
        <v>752962.52</v>
      </c>
      <c r="C54" s="127">
        <v>0</v>
      </c>
      <c r="D54" s="127">
        <v>19494.689999999999</v>
      </c>
      <c r="F54" s="273">
        <v>2529772.64</v>
      </c>
      <c r="G54" s="273">
        <v>191511.52</v>
      </c>
      <c r="N54" s="273">
        <v>1317062.58</v>
      </c>
      <c r="P54" s="100">
        <v>1119145.06</v>
      </c>
      <c r="R54" s="100">
        <v>989.7</v>
      </c>
      <c r="S54" s="100">
        <v>737650</v>
      </c>
      <c r="U54" s="129">
        <v>1164390</v>
      </c>
      <c r="X54" s="129">
        <v>199907.39</v>
      </c>
      <c r="Y54" s="129">
        <v>115456.25</v>
      </c>
    </row>
    <row r="55" spans="1:26" x14ac:dyDescent="0.2">
      <c r="A55" s="273" t="s">
        <v>1910</v>
      </c>
      <c r="B55" s="127">
        <v>283026.08</v>
      </c>
      <c r="C55" s="127">
        <v>9600</v>
      </c>
      <c r="D55" s="127">
        <v>65407.28</v>
      </c>
      <c r="F55" s="273">
        <v>153682.38</v>
      </c>
      <c r="G55" s="273">
        <v>350573.16</v>
      </c>
      <c r="N55" s="273">
        <v>2202516.2599999998</v>
      </c>
      <c r="P55" s="100">
        <v>1181218.92</v>
      </c>
      <c r="R55" s="100">
        <v>464.16</v>
      </c>
      <c r="S55" s="100">
        <v>394660</v>
      </c>
      <c r="U55" s="129">
        <v>888040</v>
      </c>
      <c r="X55" s="129">
        <v>330566.77</v>
      </c>
      <c r="Y55" s="129">
        <v>161062.65</v>
      </c>
    </row>
    <row r="56" spans="1:26" x14ac:dyDescent="0.2">
      <c r="A56" s="273" t="s">
        <v>2035</v>
      </c>
      <c r="B56" s="127">
        <v>661750.26</v>
      </c>
      <c r="C56" s="127">
        <v>0</v>
      </c>
      <c r="D56" s="127">
        <v>18030</v>
      </c>
      <c r="F56" s="273">
        <v>417373.59</v>
      </c>
      <c r="G56" s="273">
        <v>168328.83</v>
      </c>
      <c r="N56" s="273">
        <v>2224684.62</v>
      </c>
      <c r="P56" s="100">
        <v>1273366.78</v>
      </c>
      <c r="R56" s="100">
        <v>942.85</v>
      </c>
      <c r="S56" s="100">
        <v>251930</v>
      </c>
      <c r="U56" s="129">
        <v>711770</v>
      </c>
      <c r="X56" s="129">
        <v>311031.87</v>
      </c>
      <c r="Y56" s="129">
        <v>105156.32</v>
      </c>
    </row>
    <row r="57" spans="1:26" x14ac:dyDescent="0.2">
      <c r="A57" s="273" t="s">
        <v>1911</v>
      </c>
      <c r="B57" s="127">
        <v>698326.67</v>
      </c>
      <c r="C57" s="127">
        <v>11620</v>
      </c>
      <c r="D57" s="127">
        <v>48549.53</v>
      </c>
      <c r="F57" s="273">
        <v>55022</v>
      </c>
      <c r="G57" s="273">
        <v>239333.34</v>
      </c>
      <c r="K57" s="128">
        <v>326.89999999999998</v>
      </c>
      <c r="L57" s="273">
        <v>-793754.37</v>
      </c>
      <c r="M57" s="273">
        <v>17406.43</v>
      </c>
      <c r="N57" s="273">
        <v>1546692.27</v>
      </c>
      <c r="P57" s="100">
        <v>1070937.8</v>
      </c>
      <c r="Q57" s="100">
        <v>193415</v>
      </c>
      <c r="R57" s="100">
        <v>880.61</v>
      </c>
      <c r="S57" s="100">
        <v>930640</v>
      </c>
      <c r="T57" s="100">
        <v>21404.42</v>
      </c>
      <c r="U57" s="129">
        <v>1536835.9</v>
      </c>
      <c r="X57" s="129">
        <v>293537.82</v>
      </c>
      <c r="Y57" s="129">
        <v>99261.72</v>
      </c>
      <c r="Z57" s="129">
        <v>3762.08</v>
      </c>
    </row>
    <row r="58" spans="1:26" x14ac:dyDescent="0.2">
      <c r="A58" s="273" t="s">
        <v>1912</v>
      </c>
      <c r="B58" s="127">
        <v>647762.57999999996</v>
      </c>
      <c r="C58" s="127">
        <v>0</v>
      </c>
      <c r="D58" s="127">
        <v>37198.1</v>
      </c>
      <c r="F58" s="273">
        <v>1389428.05</v>
      </c>
      <c r="G58" s="273">
        <v>418614.66</v>
      </c>
      <c r="H58" s="128">
        <v>1408.23</v>
      </c>
      <c r="I58" s="128">
        <v>17400</v>
      </c>
      <c r="K58" s="128">
        <v>237298.28</v>
      </c>
      <c r="L58" s="273">
        <v>1588256.89</v>
      </c>
      <c r="M58" s="273">
        <v>-49545.25</v>
      </c>
      <c r="N58" s="273">
        <v>305399.93</v>
      </c>
      <c r="P58" s="100">
        <v>1672259.5</v>
      </c>
      <c r="R58" s="100">
        <v>1102.01</v>
      </c>
      <c r="S58" s="100">
        <v>961560</v>
      </c>
      <c r="T58" s="100">
        <v>16176.54</v>
      </c>
      <c r="U58" s="129">
        <v>1737580</v>
      </c>
      <c r="W58" s="129">
        <v>1200</v>
      </c>
      <c r="X58" s="129">
        <v>471438.84</v>
      </c>
      <c r="Y58" s="129">
        <v>43340.46</v>
      </c>
    </row>
    <row r="59" spans="1:26" x14ac:dyDescent="0.2">
      <c r="A59" s="273" t="s">
        <v>1913</v>
      </c>
      <c r="B59" s="127">
        <v>714127.76</v>
      </c>
      <c r="C59" s="127">
        <v>6840</v>
      </c>
      <c r="D59" s="127">
        <v>92177.58</v>
      </c>
      <c r="F59" s="273">
        <v>184769.88</v>
      </c>
      <c r="G59" s="273">
        <v>491974.94</v>
      </c>
      <c r="K59" s="128">
        <v>87170.5</v>
      </c>
      <c r="L59" s="273">
        <v>-213864.07</v>
      </c>
      <c r="M59" s="273">
        <v>-39694.46</v>
      </c>
      <c r="N59" s="273">
        <v>1630025.76</v>
      </c>
      <c r="P59" s="100">
        <v>890421.12</v>
      </c>
      <c r="R59" s="100">
        <v>1259.98</v>
      </c>
      <c r="S59" s="100">
        <v>1182850</v>
      </c>
      <c r="U59" s="129">
        <v>1508452</v>
      </c>
      <c r="W59" s="129">
        <v>10208</v>
      </c>
      <c r="X59" s="129">
        <v>373254.39</v>
      </c>
      <c r="Y59" s="129">
        <v>139025.78</v>
      </c>
    </row>
    <row r="60" spans="1:26" x14ac:dyDescent="0.2">
      <c r="A60" s="273" t="s">
        <v>1914</v>
      </c>
      <c r="B60" s="127">
        <v>197831.14</v>
      </c>
      <c r="C60" s="127">
        <v>51288.26</v>
      </c>
      <c r="D60" s="127">
        <v>41896.870000000003</v>
      </c>
      <c r="F60" s="273">
        <v>660964.32999999996</v>
      </c>
      <c r="G60" s="273">
        <v>491768.18</v>
      </c>
      <c r="J60" s="128">
        <v>399</v>
      </c>
      <c r="K60" s="128">
        <v>0</v>
      </c>
      <c r="M60" s="273">
        <v>-1155172.8799999999</v>
      </c>
      <c r="N60" s="273">
        <v>2454167.9500000002</v>
      </c>
      <c r="P60" s="100">
        <v>982997.85</v>
      </c>
      <c r="R60" s="100">
        <v>400.69</v>
      </c>
      <c r="S60" s="100">
        <v>1292880</v>
      </c>
      <c r="T60" s="100">
        <v>11868.75</v>
      </c>
      <c r="U60" s="129">
        <v>1744415</v>
      </c>
      <c r="W60" s="129">
        <v>3812</v>
      </c>
      <c r="X60" s="129">
        <v>357285.9</v>
      </c>
      <c r="Y60" s="129">
        <v>76969.97</v>
      </c>
      <c r="Z60" s="129">
        <v>1752</v>
      </c>
    </row>
    <row r="61" spans="1:26" x14ac:dyDescent="0.2">
      <c r="A61" s="273" t="s">
        <v>1915</v>
      </c>
      <c r="B61" s="127">
        <v>214800.09</v>
      </c>
      <c r="C61" s="127">
        <v>34281.82</v>
      </c>
      <c r="D61" s="127">
        <v>30629.29</v>
      </c>
      <c r="F61" s="273">
        <v>786670.54</v>
      </c>
      <c r="G61" s="273">
        <v>278217.65999999997</v>
      </c>
      <c r="H61" s="128">
        <v>7500</v>
      </c>
      <c r="K61" s="128">
        <v>1199.8399999999999</v>
      </c>
      <c r="L61" s="273">
        <v>-165434.82999999999</v>
      </c>
      <c r="M61" s="273">
        <v>-99688.2</v>
      </c>
      <c r="N61" s="273">
        <v>1419953.5</v>
      </c>
      <c r="P61" s="100">
        <v>789107.43</v>
      </c>
      <c r="R61" s="100">
        <v>323.89</v>
      </c>
      <c r="S61" s="100">
        <v>884370</v>
      </c>
      <c r="T61" s="100">
        <v>11924.1</v>
      </c>
      <c r="U61" s="129">
        <v>1189355</v>
      </c>
      <c r="X61" s="129">
        <v>273465.18</v>
      </c>
      <c r="Y61" s="129">
        <v>26218.15</v>
      </c>
    </row>
    <row r="62" spans="1:26" x14ac:dyDescent="0.2">
      <c r="A62" s="273" t="s">
        <v>1916</v>
      </c>
      <c r="B62" s="127">
        <v>301256.28999999998</v>
      </c>
      <c r="C62" s="127">
        <v>0</v>
      </c>
      <c r="D62" s="127">
        <v>47418.04</v>
      </c>
      <c r="F62" s="273">
        <v>441365.7</v>
      </c>
      <c r="G62" s="273">
        <v>155663.59</v>
      </c>
      <c r="K62" s="128">
        <v>38199.57</v>
      </c>
      <c r="L62" s="273">
        <v>-1300252.3500000001</v>
      </c>
      <c r="M62" s="273">
        <v>48444.78</v>
      </c>
      <c r="N62" s="273">
        <v>1982389.67</v>
      </c>
      <c r="P62" s="100">
        <v>847165.84</v>
      </c>
      <c r="R62" s="100">
        <v>538.62</v>
      </c>
      <c r="S62" s="100">
        <v>762400</v>
      </c>
      <c r="T62" s="100">
        <v>11325.74</v>
      </c>
      <c r="U62" s="129">
        <v>1094067</v>
      </c>
      <c r="V62" s="129">
        <v>3480</v>
      </c>
      <c r="X62" s="129">
        <v>301300.19</v>
      </c>
      <c r="Y62" s="129">
        <v>58440.61</v>
      </c>
    </row>
    <row r="63" spans="1:26" x14ac:dyDescent="0.2">
      <c r="A63" s="273" t="s">
        <v>1917</v>
      </c>
      <c r="B63" s="127">
        <v>659331.75</v>
      </c>
      <c r="C63" s="127">
        <v>0</v>
      </c>
      <c r="D63" s="127">
        <v>54851.11</v>
      </c>
      <c r="F63" s="273">
        <v>587620.92000000004</v>
      </c>
      <c r="G63" s="273">
        <v>157687.07</v>
      </c>
      <c r="L63" s="273">
        <v>-195552.07</v>
      </c>
      <c r="M63" s="273">
        <v>-44.56</v>
      </c>
      <c r="N63" s="273">
        <v>1478254.91</v>
      </c>
      <c r="P63" s="100">
        <v>876569.56</v>
      </c>
      <c r="R63" s="100">
        <v>1125.54</v>
      </c>
      <c r="S63" s="100">
        <v>714040</v>
      </c>
      <c r="T63" s="100">
        <v>9153.67</v>
      </c>
      <c r="U63" s="129">
        <v>1083313</v>
      </c>
      <c r="W63" s="129">
        <v>13372</v>
      </c>
      <c r="X63" s="129">
        <v>291270.78000000003</v>
      </c>
      <c r="Y63" s="129">
        <v>71225.070000000007</v>
      </c>
    </row>
    <row r="64" spans="1:26" x14ac:dyDescent="0.2">
      <c r="A64" s="273" t="s">
        <v>1918</v>
      </c>
      <c r="B64" s="127">
        <v>363281.1</v>
      </c>
      <c r="C64" s="127">
        <v>0</v>
      </c>
      <c r="D64" s="127">
        <v>45816.67</v>
      </c>
      <c r="F64" s="273">
        <v>206158</v>
      </c>
      <c r="G64" s="273">
        <v>269614.84000000003</v>
      </c>
      <c r="K64" s="128">
        <v>0</v>
      </c>
      <c r="L64" s="273">
        <v>422800.66</v>
      </c>
      <c r="M64" s="273">
        <v>-84063.94</v>
      </c>
      <c r="N64" s="273">
        <v>424358.77</v>
      </c>
      <c r="P64" s="100">
        <v>840661.58</v>
      </c>
      <c r="R64" s="100">
        <v>646.96</v>
      </c>
      <c r="S64" s="100">
        <v>948050</v>
      </c>
      <c r="T64" s="100">
        <v>11946.43</v>
      </c>
      <c r="U64" s="129">
        <v>1313641</v>
      </c>
      <c r="W64" s="129">
        <v>1696</v>
      </c>
      <c r="X64" s="129">
        <v>332334.75</v>
      </c>
      <c r="Y64" s="129">
        <v>15780.1</v>
      </c>
      <c r="Z64" s="129">
        <v>74</v>
      </c>
    </row>
    <row r="65" spans="1:26" x14ac:dyDescent="0.2">
      <c r="A65" s="273" t="s">
        <v>1919</v>
      </c>
      <c r="B65" s="127">
        <v>278612.77</v>
      </c>
      <c r="D65" s="127">
        <v>47715.37</v>
      </c>
      <c r="F65" s="273">
        <v>1244310.06</v>
      </c>
      <c r="G65" s="273">
        <v>84235.4</v>
      </c>
      <c r="K65" s="128">
        <v>0</v>
      </c>
      <c r="L65" s="273">
        <v>1040594.34</v>
      </c>
      <c r="M65" s="273">
        <v>10494.29</v>
      </c>
      <c r="N65" s="273">
        <v>457634.96</v>
      </c>
      <c r="P65" s="100">
        <v>714071.81</v>
      </c>
      <c r="Q65" s="100">
        <v>34560</v>
      </c>
      <c r="R65" s="100">
        <v>470.07</v>
      </c>
      <c r="S65" s="100">
        <v>700040</v>
      </c>
      <c r="T65" s="100">
        <v>8843.39</v>
      </c>
      <c r="U65" s="129">
        <v>976719</v>
      </c>
      <c r="W65" s="129">
        <v>1200</v>
      </c>
      <c r="X65" s="129">
        <v>302510.88</v>
      </c>
      <c r="Y65" s="129">
        <v>16935.38</v>
      </c>
    </row>
    <row r="66" spans="1:26" x14ac:dyDescent="0.2">
      <c r="A66" s="273" t="s">
        <v>1920</v>
      </c>
      <c r="B66" s="127">
        <v>462014.61</v>
      </c>
      <c r="C66" s="127">
        <v>2070</v>
      </c>
      <c r="D66" s="127">
        <v>45044.13</v>
      </c>
      <c r="F66" s="273">
        <v>36550.22</v>
      </c>
      <c r="G66" s="273">
        <v>324080.23</v>
      </c>
      <c r="K66" s="128">
        <v>339.44</v>
      </c>
      <c r="L66" s="273">
        <v>-475343.66</v>
      </c>
      <c r="M66" s="273">
        <v>-2694.25</v>
      </c>
      <c r="N66" s="273">
        <v>1208029.25</v>
      </c>
      <c r="P66" s="100">
        <v>933275.62</v>
      </c>
      <c r="R66" s="100">
        <v>932.77</v>
      </c>
      <c r="S66" s="100">
        <v>881220</v>
      </c>
      <c r="T66" s="100">
        <v>9159.49</v>
      </c>
      <c r="U66" s="129">
        <v>1266967</v>
      </c>
      <c r="X66" s="129">
        <v>346955.15</v>
      </c>
      <c r="Y66" s="129">
        <v>48530.23</v>
      </c>
      <c r="Z66" s="129">
        <v>450.09</v>
      </c>
    </row>
    <row r="67" spans="1:26" x14ac:dyDescent="0.2">
      <c r="A67" s="273" t="s">
        <v>1921</v>
      </c>
      <c r="B67" s="127">
        <v>590629.36</v>
      </c>
      <c r="C67" s="127">
        <v>78903.53</v>
      </c>
      <c r="D67" s="127">
        <v>45090.239999999998</v>
      </c>
      <c r="F67" s="273">
        <v>554150.76</v>
      </c>
      <c r="G67" s="273">
        <v>329031.96000000002</v>
      </c>
      <c r="H67" s="128">
        <v>7200</v>
      </c>
      <c r="K67" s="128">
        <v>323</v>
      </c>
      <c r="L67" s="273">
        <v>-901258.64</v>
      </c>
      <c r="N67" s="273">
        <v>2340789.7799999998</v>
      </c>
      <c r="P67" s="100">
        <v>1059238</v>
      </c>
      <c r="R67" s="100">
        <v>1090.07</v>
      </c>
      <c r="S67" s="100">
        <v>907110</v>
      </c>
      <c r="T67" s="100">
        <v>16670.04</v>
      </c>
      <c r="U67" s="129">
        <v>1362670</v>
      </c>
      <c r="W67" s="129">
        <v>1460</v>
      </c>
      <c r="X67" s="129">
        <v>370142.8</v>
      </c>
      <c r="Y67" s="129">
        <v>85070.58</v>
      </c>
      <c r="Z67" s="129">
        <v>1660.59</v>
      </c>
    </row>
    <row r="68" spans="1:26" x14ac:dyDescent="0.2">
      <c r="A68" s="273" t="s">
        <v>1922</v>
      </c>
      <c r="B68" s="127">
        <v>176251.05</v>
      </c>
      <c r="C68" s="127">
        <v>3000</v>
      </c>
      <c r="D68" s="127">
        <v>92258.34</v>
      </c>
      <c r="F68" s="273">
        <v>78643</v>
      </c>
      <c r="G68" s="273">
        <v>398779.4</v>
      </c>
      <c r="K68" s="128">
        <v>161.26</v>
      </c>
      <c r="L68" s="273">
        <v>90003.01</v>
      </c>
      <c r="M68" s="273">
        <v>114834.47</v>
      </c>
      <c r="N68" s="273">
        <v>489048.9</v>
      </c>
      <c r="P68" s="100">
        <v>1002175.88</v>
      </c>
      <c r="R68" s="100">
        <v>381.54</v>
      </c>
      <c r="S68" s="100">
        <v>674310</v>
      </c>
      <c r="T68" s="100">
        <v>15428.85</v>
      </c>
      <c r="U68" s="129">
        <v>1138771</v>
      </c>
      <c r="X68" s="129">
        <v>445420.56</v>
      </c>
      <c r="Y68" s="129">
        <v>39784.01</v>
      </c>
      <c r="Z68" s="129">
        <v>15112</v>
      </c>
    </row>
    <row r="69" spans="1:26" x14ac:dyDescent="0.2">
      <c r="A69" s="273" t="s">
        <v>2036</v>
      </c>
      <c r="B69" s="127">
        <v>310028.74</v>
      </c>
      <c r="D69" s="127">
        <v>52307.01</v>
      </c>
      <c r="F69" s="273">
        <v>1696651.1</v>
      </c>
      <c r="G69" s="273">
        <v>413433.3</v>
      </c>
      <c r="K69" s="128">
        <v>0</v>
      </c>
      <c r="L69" s="273">
        <v>-10425.1</v>
      </c>
      <c r="M69" s="273">
        <v>-8720.77</v>
      </c>
      <c r="N69" s="273">
        <v>2396007.25</v>
      </c>
      <c r="P69" s="100">
        <v>846057.99</v>
      </c>
      <c r="Q69" s="100">
        <v>60000</v>
      </c>
      <c r="R69" s="100">
        <v>462.34</v>
      </c>
      <c r="S69" s="100">
        <v>1315730</v>
      </c>
      <c r="T69" s="100">
        <v>11411.62</v>
      </c>
      <c r="U69" s="129">
        <v>1660359</v>
      </c>
      <c r="X69" s="129">
        <v>401807.16</v>
      </c>
      <c r="Y69" s="129">
        <v>90754.02</v>
      </c>
    </row>
    <row r="70" spans="1:26" x14ac:dyDescent="0.2">
      <c r="A70" s="273" t="s">
        <v>2050</v>
      </c>
      <c r="B70" s="127">
        <v>435129.49</v>
      </c>
      <c r="D70" s="127">
        <v>73987.14</v>
      </c>
      <c r="F70" s="273">
        <v>5166666.6399999997</v>
      </c>
      <c r="G70" s="273">
        <v>565920.82999999996</v>
      </c>
      <c r="L70" s="273">
        <v>50537.75</v>
      </c>
      <c r="M70" s="273">
        <v>-28674.16</v>
      </c>
      <c r="N70" s="273">
        <v>6403982.4100000001</v>
      </c>
      <c r="P70" s="100">
        <v>725988.99</v>
      </c>
      <c r="R70" s="100">
        <v>741.32</v>
      </c>
      <c r="S70" s="100">
        <v>265270</v>
      </c>
      <c r="T70" s="100">
        <v>13652.95</v>
      </c>
      <c r="U70" s="129">
        <v>622176</v>
      </c>
      <c r="V70" s="129">
        <v>4680</v>
      </c>
      <c r="X70" s="129">
        <v>343655.31</v>
      </c>
      <c r="Y70" s="129">
        <v>205117.85</v>
      </c>
    </row>
    <row r="71" spans="1:26" x14ac:dyDescent="0.2">
      <c r="A71" s="273" t="s">
        <v>1923</v>
      </c>
      <c r="B71" s="127">
        <v>678834.37</v>
      </c>
      <c r="C71" s="127">
        <v>0</v>
      </c>
      <c r="D71" s="127">
        <v>46127.67</v>
      </c>
      <c r="F71" s="273">
        <v>879175.79</v>
      </c>
      <c r="G71" s="273">
        <v>22652.7</v>
      </c>
      <c r="M71" s="273">
        <v>-919976.87</v>
      </c>
      <c r="N71" s="273">
        <v>2227185.62</v>
      </c>
      <c r="O71" s="100">
        <v>483.26</v>
      </c>
      <c r="P71" s="100">
        <v>1555694.46</v>
      </c>
      <c r="R71" s="100">
        <v>962.25</v>
      </c>
      <c r="S71" s="100">
        <v>1278480</v>
      </c>
      <c r="U71" s="129">
        <v>2060697.5</v>
      </c>
      <c r="X71" s="129">
        <v>360660.74</v>
      </c>
      <c r="Y71" s="129">
        <v>70768.95</v>
      </c>
    </row>
    <row r="72" spans="1:26" x14ac:dyDescent="0.2">
      <c r="A72" s="273" t="s">
        <v>1924</v>
      </c>
      <c r="B72" s="127">
        <v>727936.05</v>
      </c>
      <c r="C72" s="127">
        <v>0</v>
      </c>
      <c r="D72" s="127">
        <v>247437.09</v>
      </c>
      <c r="F72" s="273">
        <v>384381.97</v>
      </c>
      <c r="G72" s="273">
        <v>43974.7</v>
      </c>
      <c r="K72" s="128">
        <v>1359.5</v>
      </c>
      <c r="M72" s="273">
        <v>-3198301.62</v>
      </c>
      <c r="N72" s="273">
        <v>4014093.13</v>
      </c>
      <c r="O72" s="100">
        <v>512.38</v>
      </c>
      <c r="P72" s="100">
        <v>1531588.18</v>
      </c>
      <c r="S72" s="100">
        <v>1208510</v>
      </c>
      <c r="U72" s="129">
        <v>1819279.94</v>
      </c>
      <c r="V72" s="129">
        <v>1384</v>
      </c>
      <c r="X72" s="129">
        <v>261598.14</v>
      </c>
      <c r="Y72" s="129">
        <v>53387.88</v>
      </c>
    </row>
    <row r="73" spans="1:26" x14ac:dyDescent="0.2">
      <c r="A73" s="273" t="s">
        <v>1925</v>
      </c>
      <c r="B73" s="127">
        <v>739673.92</v>
      </c>
      <c r="C73" s="127">
        <v>0</v>
      </c>
      <c r="D73" s="127">
        <v>104571.54</v>
      </c>
      <c r="F73" s="273">
        <v>87754.7</v>
      </c>
      <c r="G73" s="273">
        <v>150775.1</v>
      </c>
      <c r="M73" s="273">
        <v>-1324184.26</v>
      </c>
      <c r="N73" s="273">
        <v>2082417.38</v>
      </c>
      <c r="O73" s="100">
        <v>976.63</v>
      </c>
      <c r="P73" s="100">
        <v>1434744.68</v>
      </c>
      <c r="R73" s="100">
        <v>47.07</v>
      </c>
      <c r="S73" s="100">
        <v>1264270</v>
      </c>
      <c r="U73" s="129">
        <v>1934262.5</v>
      </c>
      <c r="X73" s="129">
        <v>355315.6</v>
      </c>
      <c r="Y73" s="129">
        <v>65674.14</v>
      </c>
    </row>
    <row r="74" spans="1:26" x14ac:dyDescent="0.2">
      <c r="A74" s="273" t="s">
        <v>1926</v>
      </c>
      <c r="B74" s="127">
        <v>667036.89</v>
      </c>
      <c r="C74" s="127">
        <v>0</v>
      </c>
      <c r="D74" s="127">
        <v>52731.71</v>
      </c>
      <c r="F74" s="273">
        <v>4</v>
      </c>
      <c r="G74" s="273">
        <v>79784.17</v>
      </c>
      <c r="K74" s="128">
        <v>431.64</v>
      </c>
      <c r="M74" s="273">
        <v>-1521526.27</v>
      </c>
      <c r="N74" s="273">
        <v>2028298.74</v>
      </c>
      <c r="O74" s="100">
        <v>1058.8599999999999</v>
      </c>
      <c r="P74" s="100">
        <v>1302655.76</v>
      </c>
      <c r="S74" s="100">
        <v>1126790</v>
      </c>
      <c r="U74" s="129">
        <v>1716493.5</v>
      </c>
      <c r="X74" s="129">
        <v>368066.75</v>
      </c>
      <c r="Y74" s="129">
        <v>18539.71</v>
      </c>
    </row>
    <row r="75" spans="1:26" x14ac:dyDescent="0.2">
      <c r="A75" s="273" t="s">
        <v>1927</v>
      </c>
      <c r="B75" s="127">
        <v>387766.89</v>
      </c>
      <c r="C75" s="127">
        <v>0</v>
      </c>
      <c r="D75" s="127">
        <v>100416.07</v>
      </c>
      <c r="F75" s="273">
        <v>33843.25</v>
      </c>
      <c r="G75" s="273">
        <v>73729.210000000006</v>
      </c>
      <c r="M75" s="273">
        <v>-2035265.22</v>
      </c>
      <c r="N75" s="273">
        <v>2569886.96</v>
      </c>
      <c r="O75" s="100">
        <v>567.38</v>
      </c>
      <c r="P75" s="100">
        <v>1047660.12</v>
      </c>
      <c r="R75" s="100">
        <v>535.46</v>
      </c>
      <c r="S75" s="100">
        <v>1066590</v>
      </c>
      <c r="U75" s="129">
        <v>1665637.5</v>
      </c>
      <c r="X75" s="129">
        <v>319676.34999999998</v>
      </c>
      <c r="Y75" s="129">
        <v>49899.43</v>
      </c>
    </row>
    <row r="76" spans="1:26" x14ac:dyDescent="0.2">
      <c r="A76" s="273" t="s">
        <v>1928</v>
      </c>
      <c r="B76" s="127">
        <v>518273.98</v>
      </c>
      <c r="C76" s="127">
        <v>0</v>
      </c>
      <c r="D76" s="127">
        <v>35907.22</v>
      </c>
      <c r="F76" s="273">
        <v>68047.58</v>
      </c>
      <c r="G76" s="273">
        <v>2421.59</v>
      </c>
      <c r="M76" s="273">
        <v>-1052560.74</v>
      </c>
      <c r="N76" s="273">
        <v>1423307.83</v>
      </c>
      <c r="O76" s="100">
        <v>617.62</v>
      </c>
      <c r="P76" s="100">
        <v>951642.69</v>
      </c>
      <c r="R76" s="100">
        <v>563.70000000000005</v>
      </c>
      <c r="S76" s="100">
        <v>1148430</v>
      </c>
      <c r="U76" s="129">
        <v>1545964.5</v>
      </c>
      <c r="X76" s="129">
        <v>209495.65</v>
      </c>
      <c r="Y76" s="129">
        <v>69600.58</v>
      </c>
    </row>
    <row r="77" spans="1:26" x14ac:dyDescent="0.2">
      <c r="A77" s="273" t="s">
        <v>2037</v>
      </c>
      <c r="B77" s="127">
        <v>382904.78</v>
      </c>
      <c r="C77" s="127">
        <v>0</v>
      </c>
      <c r="D77" s="127">
        <v>187126.92</v>
      </c>
      <c r="F77" s="273">
        <v>135817.54</v>
      </c>
      <c r="G77" s="273">
        <v>34846.1</v>
      </c>
      <c r="M77" s="273">
        <v>-1448697.25</v>
      </c>
      <c r="N77" s="273">
        <v>2051654.89</v>
      </c>
      <c r="O77" s="100">
        <v>400.9</v>
      </c>
      <c r="P77" s="100">
        <v>1054155.5</v>
      </c>
      <c r="S77" s="100">
        <v>1005470</v>
      </c>
      <c r="U77" s="129">
        <v>1482792.5</v>
      </c>
      <c r="X77" s="129">
        <v>325030.2</v>
      </c>
      <c r="Y77" s="129">
        <v>99169</v>
      </c>
    </row>
    <row r="78" spans="1:26" x14ac:dyDescent="0.2">
      <c r="A78" s="273" t="s">
        <v>1929</v>
      </c>
      <c r="B78" s="127">
        <v>346569.09</v>
      </c>
      <c r="C78" s="127">
        <v>0</v>
      </c>
      <c r="D78" s="127">
        <v>86144.44</v>
      </c>
      <c r="F78" s="273">
        <v>778026</v>
      </c>
      <c r="G78" s="273">
        <v>107775.51</v>
      </c>
      <c r="K78" s="128">
        <v>0</v>
      </c>
      <c r="N78" s="273">
        <v>1625943.2</v>
      </c>
      <c r="P78" s="100">
        <v>1097854.53</v>
      </c>
      <c r="R78" s="100">
        <v>821.81</v>
      </c>
      <c r="S78" s="100">
        <v>524960</v>
      </c>
      <c r="U78" s="129">
        <v>986543</v>
      </c>
      <c r="X78" s="129">
        <v>392157.95</v>
      </c>
      <c r="Y78" s="129">
        <v>139450.48000000001</v>
      </c>
    </row>
    <row r="79" spans="1:26" x14ac:dyDescent="0.2">
      <c r="A79" s="273" t="s">
        <v>1930</v>
      </c>
      <c r="B79" s="127">
        <v>148742.04999999999</v>
      </c>
      <c r="C79" s="127">
        <v>0</v>
      </c>
      <c r="D79" s="127">
        <v>56236.94</v>
      </c>
      <c r="F79" s="273">
        <v>387411.44</v>
      </c>
      <c r="G79" s="273">
        <v>120094.95</v>
      </c>
      <c r="N79" s="273">
        <v>1700209.39</v>
      </c>
      <c r="P79" s="100">
        <v>1383321.1</v>
      </c>
      <c r="R79" s="100">
        <v>444.61</v>
      </c>
      <c r="S79" s="100">
        <v>561990</v>
      </c>
      <c r="T79" s="100">
        <v>17990</v>
      </c>
      <c r="U79" s="129">
        <v>1197170</v>
      </c>
      <c r="X79" s="129">
        <v>629947.19999999995</v>
      </c>
      <c r="Y79" s="129">
        <v>97258.68</v>
      </c>
    </row>
    <row r="80" spans="1:26" x14ac:dyDescent="0.2">
      <c r="A80" s="273" t="s">
        <v>1931</v>
      </c>
      <c r="B80" s="127">
        <v>211188.36</v>
      </c>
      <c r="C80" s="127">
        <v>0</v>
      </c>
      <c r="D80" s="127">
        <v>42952.41</v>
      </c>
      <c r="F80" s="273">
        <v>422954.68</v>
      </c>
      <c r="G80" s="273">
        <v>61206.26</v>
      </c>
      <c r="M80" s="273">
        <v>631.5</v>
      </c>
      <c r="N80" s="273">
        <v>1448416.88</v>
      </c>
      <c r="P80" s="100">
        <v>931585.33</v>
      </c>
      <c r="R80" s="100">
        <v>584.89</v>
      </c>
      <c r="S80" s="100">
        <v>703220</v>
      </c>
      <c r="U80" s="129">
        <v>1057990</v>
      </c>
      <c r="X80" s="129">
        <v>457498.41</v>
      </c>
      <c r="Y80" s="129">
        <v>106755.42</v>
      </c>
    </row>
    <row r="81" spans="1:25" x14ac:dyDescent="0.2">
      <c r="A81" s="273" t="s">
        <v>1932</v>
      </c>
      <c r="B81" s="127">
        <v>90462.25</v>
      </c>
      <c r="C81" s="127">
        <v>0</v>
      </c>
      <c r="D81" s="127">
        <v>18490.240000000002</v>
      </c>
      <c r="F81" s="273">
        <v>473139.68</v>
      </c>
      <c r="G81" s="273">
        <v>399846.58</v>
      </c>
      <c r="N81" s="273">
        <v>2079850.72</v>
      </c>
      <c r="P81" s="100">
        <v>726160.97</v>
      </c>
      <c r="R81" s="100">
        <v>384.57</v>
      </c>
      <c r="S81" s="100">
        <v>920290</v>
      </c>
      <c r="U81" s="129">
        <v>1283240</v>
      </c>
      <c r="W81" s="129">
        <v>2480</v>
      </c>
      <c r="X81" s="129">
        <v>303571.58</v>
      </c>
      <c r="Y81" s="129">
        <v>139162.16</v>
      </c>
    </row>
    <row r="82" spans="1:25" x14ac:dyDescent="0.2">
      <c r="A82" s="273" t="s">
        <v>1933</v>
      </c>
      <c r="B82" s="127">
        <v>224122.34</v>
      </c>
      <c r="C82" s="127">
        <v>0</v>
      </c>
      <c r="D82" s="127">
        <v>31700</v>
      </c>
      <c r="F82" s="273">
        <v>434409.49</v>
      </c>
      <c r="G82" s="273">
        <v>102294.45</v>
      </c>
      <c r="N82" s="273">
        <v>1478004.6</v>
      </c>
      <c r="P82" s="100">
        <v>1027179.93</v>
      </c>
      <c r="S82" s="100">
        <v>567280</v>
      </c>
      <c r="U82" s="129">
        <v>910648</v>
      </c>
      <c r="X82" s="129">
        <v>439260.57</v>
      </c>
      <c r="Y82" s="129">
        <v>93711.59</v>
      </c>
    </row>
    <row r="83" spans="1:25" x14ac:dyDescent="0.2">
      <c r="A83" s="273" t="s">
        <v>1934</v>
      </c>
      <c r="B83" s="127">
        <v>268713.13</v>
      </c>
      <c r="C83" s="127">
        <v>0</v>
      </c>
      <c r="D83" s="127">
        <v>96440.53</v>
      </c>
      <c r="F83" s="273">
        <v>280668.01</v>
      </c>
      <c r="G83" s="273">
        <v>76559.320000000007</v>
      </c>
      <c r="K83" s="128">
        <v>0</v>
      </c>
      <c r="M83" s="273">
        <v>600</v>
      </c>
      <c r="N83" s="273">
        <v>1774409.19</v>
      </c>
      <c r="P83" s="100">
        <v>1429495.09</v>
      </c>
      <c r="R83" s="100">
        <v>791.31</v>
      </c>
      <c r="S83" s="100">
        <v>1682200</v>
      </c>
      <c r="U83" s="129">
        <v>2254550</v>
      </c>
      <c r="W83" s="129">
        <v>2540</v>
      </c>
      <c r="X83" s="129">
        <v>524360.29</v>
      </c>
      <c r="Y83" s="129">
        <v>109452.11</v>
      </c>
    </row>
    <row r="84" spans="1:25" x14ac:dyDescent="0.2">
      <c r="A84" s="273" t="s">
        <v>1935</v>
      </c>
      <c r="B84" s="127">
        <v>237526.93</v>
      </c>
      <c r="C84" s="127">
        <v>0</v>
      </c>
      <c r="D84" s="127">
        <v>32726</v>
      </c>
      <c r="F84" s="273">
        <v>527306.25</v>
      </c>
      <c r="G84" s="273">
        <v>110993.01</v>
      </c>
      <c r="N84" s="273">
        <v>1568940.19</v>
      </c>
      <c r="P84" s="100">
        <v>1284067.97</v>
      </c>
      <c r="R84" s="100">
        <v>654.53</v>
      </c>
      <c r="S84" s="100">
        <v>720760</v>
      </c>
      <c r="U84" s="129">
        <v>1253890</v>
      </c>
      <c r="W84" s="129">
        <v>2480</v>
      </c>
      <c r="X84" s="129">
        <v>547488.61</v>
      </c>
      <c r="Y84" s="129">
        <v>91239.51</v>
      </c>
    </row>
    <row r="85" spans="1:25" x14ac:dyDescent="0.2">
      <c r="A85" s="273" t="s">
        <v>1936</v>
      </c>
      <c r="B85" s="127">
        <v>467825.65</v>
      </c>
      <c r="C85" s="127">
        <v>0</v>
      </c>
      <c r="D85" s="127">
        <v>25600.36</v>
      </c>
      <c r="F85" s="273">
        <v>582802</v>
      </c>
      <c r="G85" s="273">
        <v>29377.94</v>
      </c>
      <c r="N85" s="273">
        <v>1499346.49</v>
      </c>
      <c r="P85" s="100">
        <v>1398191.46</v>
      </c>
      <c r="R85" s="100">
        <v>1903.32</v>
      </c>
      <c r="S85" s="100">
        <v>537950</v>
      </c>
      <c r="U85" s="129">
        <v>1154920</v>
      </c>
      <c r="X85" s="129">
        <v>511065.12</v>
      </c>
      <c r="Y85" s="129">
        <v>156882.71</v>
      </c>
    </row>
    <row r="86" spans="1:25" x14ac:dyDescent="0.2">
      <c r="A86" s="273" t="s">
        <v>2044</v>
      </c>
      <c r="B86" s="127">
        <v>119117.75999999999</v>
      </c>
      <c r="C86" s="127">
        <v>0</v>
      </c>
      <c r="D86" s="127">
        <v>44438.12</v>
      </c>
      <c r="F86" s="273">
        <v>526871.61</v>
      </c>
      <c r="G86" s="273">
        <v>77972.83</v>
      </c>
      <c r="N86" s="273">
        <v>2293429.0699999998</v>
      </c>
      <c r="P86" s="100">
        <v>652550.56000000006</v>
      </c>
      <c r="Q86" s="100">
        <v>4600</v>
      </c>
      <c r="R86" s="100">
        <v>445.19</v>
      </c>
      <c r="S86" s="100">
        <v>888160</v>
      </c>
      <c r="T86" s="100">
        <v>380</v>
      </c>
      <c r="U86" s="129">
        <v>1093624</v>
      </c>
      <c r="X86" s="129">
        <v>367021.35</v>
      </c>
      <c r="Y86" s="129">
        <v>77562.33</v>
      </c>
    </row>
    <row r="87" spans="1:25" x14ac:dyDescent="0.2">
      <c r="A87" s="273" t="s">
        <v>1937</v>
      </c>
      <c r="B87" s="127">
        <v>417397.26</v>
      </c>
      <c r="C87" s="127">
        <v>0</v>
      </c>
      <c r="D87" s="127">
        <v>52916.800000000003</v>
      </c>
      <c r="F87" s="273">
        <v>841724.18</v>
      </c>
      <c r="G87" s="273">
        <v>24759.26</v>
      </c>
      <c r="J87" s="128">
        <v>98000</v>
      </c>
      <c r="M87" s="273">
        <v>-294274.40999999997</v>
      </c>
      <c r="N87" s="273">
        <v>1525529.54</v>
      </c>
      <c r="P87" s="100">
        <v>444284.6</v>
      </c>
      <c r="R87" s="100">
        <v>761.48</v>
      </c>
      <c r="S87" s="100">
        <v>396979.09</v>
      </c>
      <c r="U87" s="129">
        <v>540333.09</v>
      </c>
      <c r="X87" s="129">
        <v>257301.73</v>
      </c>
      <c r="Y87" s="129">
        <v>33369.980000000003</v>
      </c>
    </row>
    <row r="88" spans="1:25" x14ac:dyDescent="0.2">
      <c r="A88" s="273" t="s">
        <v>1938</v>
      </c>
      <c r="B88" s="127">
        <v>259082.39</v>
      </c>
      <c r="C88" s="127">
        <v>0</v>
      </c>
      <c r="D88" s="127">
        <v>28361.05</v>
      </c>
      <c r="F88" s="273">
        <v>435957.05</v>
      </c>
      <c r="G88" s="273">
        <v>92404.84</v>
      </c>
      <c r="J88" s="128">
        <v>37000</v>
      </c>
      <c r="M88" s="273">
        <v>-652790.43999999994</v>
      </c>
      <c r="N88" s="273">
        <v>1451545.03</v>
      </c>
      <c r="P88" s="100">
        <v>362487.06</v>
      </c>
      <c r="R88" s="100">
        <v>481.36</v>
      </c>
      <c r="S88" s="100">
        <v>467360</v>
      </c>
      <c r="U88" s="129">
        <v>611700</v>
      </c>
      <c r="X88" s="129">
        <v>187902.63</v>
      </c>
      <c r="Y88" s="129">
        <v>42939.05</v>
      </c>
    </row>
    <row r="89" spans="1:25" x14ac:dyDescent="0.2">
      <c r="A89" s="273" t="s">
        <v>1939</v>
      </c>
      <c r="B89" s="127">
        <v>393841.34</v>
      </c>
      <c r="C89" s="127">
        <v>0</v>
      </c>
      <c r="D89" s="127">
        <v>51617.73</v>
      </c>
      <c r="F89" s="273">
        <v>2376870.7799999998</v>
      </c>
      <c r="G89" s="273">
        <v>14838.27</v>
      </c>
      <c r="J89" s="128">
        <v>70000</v>
      </c>
      <c r="M89" s="273">
        <v>2586724.9900000002</v>
      </c>
      <c r="N89" s="273">
        <v>328050.34000000003</v>
      </c>
      <c r="P89" s="100">
        <v>325291.09000000003</v>
      </c>
      <c r="R89" s="100">
        <v>822.05</v>
      </c>
      <c r="S89" s="100">
        <v>582200</v>
      </c>
      <c r="U89" s="129">
        <v>653222</v>
      </c>
      <c r="W89" s="129">
        <v>1600</v>
      </c>
      <c r="X89" s="129">
        <v>291913.19</v>
      </c>
      <c r="Y89" s="129">
        <v>101443.64</v>
      </c>
    </row>
    <row r="90" spans="1:25" x14ac:dyDescent="0.2">
      <c r="A90" s="273" t="s">
        <v>2032</v>
      </c>
      <c r="B90" s="127">
        <v>280796.69</v>
      </c>
      <c r="C90" s="127">
        <v>0</v>
      </c>
      <c r="D90" s="127">
        <v>22362.85</v>
      </c>
      <c r="F90" s="273">
        <v>326179.89</v>
      </c>
      <c r="G90" s="273">
        <v>58119.66</v>
      </c>
      <c r="I90" s="128">
        <v>70000</v>
      </c>
      <c r="J90" s="128">
        <v>66750</v>
      </c>
      <c r="M90" s="273">
        <v>-1230148.1599999999</v>
      </c>
      <c r="N90" s="273">
        <v>1852229.71</v>
      </c>
      <c r="P90" s="100">
        <v>324758.43</v>
      </c>
      <c r="R90" s="100">
        <v>460.09</v>
      </c>
      <c r="S90" s="100">
        <v>442440</v>
      </c>
      <c r="U90" s="129">
        <v>579190</v>
      </c>
      <c r="X90" s="129">
        <v>206047.48</v>
      </c>
      <c r="Y90" s="129">
        <v>46931.5</v>
      </c>
    </row>
    <row r="91" spans="1:25" x14ac:dyDescent="0.2">
      <c r="A91" s="273" t="s">
        <v>1940</v>
      </c>
      <c r="B91" s="127">
        <v>141476.51999999999</v>
      </c>
      <c r="C91" s="127">
        <v>0</v>
      </c>
      <c r="D91" s="127">
        <v>157489.25</v>
      </c>
      <c r="F91" s="273">
        <v>413026.32</v>
      </c>
      <c r="G91" s="273">
        <v>7919.03</v>
      </c>
      <c r="K91" s="128">
        <v>198.13</v>
      </c>
      <c r="M91" s="273">
        <v>-1795745.62</v>
      </c>
      <c r="N91" s="273">
        <v>2483113.87</v>
      </c>
      <c r="P91" s="100">
        <v>1231870.96</v>
      </c>
      <c r="R91" s="100">
        <v>497.23</v>
      </c>
      <c r="S91" s="100">
        <v>916580</v>
      </c>
      <c r="T91" s="100">
        <v>10500</v>
      </c>
      <c r="U91" s="129">
        <v>1492000</v>
      </c>
      <c r="X91" s="129">
        <v>568427.72</v>
      </c>
      <c r="Y91" s="129">
        <v>47172.73</v>
      </c>
    </row>
    <row r="92" spans="1:25" x14ac:dyDescent="0.2">
      <c r="A92" s="273" t="s">
        <v>1941</v>
      </c>
      <c r="B92" s="127">
        <v>59105.279999999999</v>
      </c>
      <c r="C92" s="127">
        <v>0</v>
      </c>
      <c r="D92" s="127">
        <v>69577.47</v>
      </c>
      <c r="F92" s="273">
        <v>133336.54</v>
      </c>
      <c r="G92" s="273">
        <v>42379.22</v>
      </c>
      <c r="M92" s="273">
        <v>-1658155.32</v>
      </c>
      <c r="N92" s="273">
        <v>1997915.47</v>
      </c>
      <c r="P92" s="100">
        <v>833258.89</v>
      </c>
      <c r="R92" s="100">
        <v>285.41000000000003</v>
      </c>
      <c r="S92" s="100">
        <v>383950</v>
      </c>
      <c r="T92" s="100">
        <v>10500</v>
      </c>
      <c r="U92" s="129">
        <v>812180</v>
      </c>
      <c r="X92" s="129">
        <v>371041.62</v>
      </c>
      <c r="Y92" s="129">
        <v>63092.32</v>
      </c>
    </row>
    <row r="93" spans="1:25" x14ac:dyDescent="0.2">
      <c r="A93" s="273" t="s">
        <v>1942</v>
      </c>
      <c r="B93" s="127">
        <v>221088.72</v>
      </c>
      <c r="C93" s="127">
        <v>0</v>
      </c>
      <c r="D93" s="127">
        <v>115994.49</v>
      </c>
      <c r="F93" s="273">
        <v>202836.78</v>
      </c>
      <c r="G93" s="273">
        <v>24072.91</v>
      </c>
      <c r="K93" s="128">
        <v>0</v>
      </c>
      <c r="M93" s="273">
        <v>-1867526.86</v>
      </c>
      <c r="N93" s="273">
        <v>2356721.7400000002</v>
      </c>
      <c r="P93" s="100">
        <v>1754876</v>
      </c>
      <c r="R93" s="100">
        <v>610.76</v>
      </c>
      <c r="S93" s="100">
        <v>551530</v>
      </c>
      <c r="T93" s="100">
        <v>10500</v>
      </c>
      <c r="U93" s="129">
        <v>1308659</v>
      </c>
      <c r="W93" s="129">
        <v>5490</v>
      </c>
      <c r="X93" s="129">
        <v>813969.21</v>
      </c>
      <c r="Y93" s="129">
        <v>87314.03</v>
      </c>
    </row>
    <row r="94" spans="1:25" x14ac:dyDescent="0.2">
      <c r="A94" s="273" t="s">
        <v>1943</v>
      </c>
      <c r="B94" s="127">
        <v>107544.1</v>
      </c>
      <c r="C94" s="127">
        <v>0</v>
      </c>
      <c r="D94" s="127">
        <v>98731.33</v>
      </c>
      <c r="F94" s="273">
        <v>78187.66</v>
      </c>
      <c r="G94" s="273">
        <v>-496.65</v>
      </c>
      <c r="K94" s="128">
        <v>500</v>
      </c>
      <c r="M94" s="273">
        <v>-305180.09999999998</v>
      </c>
      <c r="N94" s="273">
        <v>679279.9</v>
      </c>
      <c r="P94" s="100">
        <v>1441410.93</v>
      </c>
      <c r="R94" s="100">
        <v>640.08000000000004</v>
      </c>
      <c r="S94" s="100">
        <v>603750</v>
      </c>
      <c r="T94" s="100">
        <v>21000</v>
      </c>
      <c r="U94" s="129">
        <v>1306844</v>
      </c>
      <c r="W94" s="129">
        <v>7200</v>
      </c>
      <c r="X94" s="129">
        <v>803298.22</v>
      </c>
      <c r="Y94" s="129">
        <v>20357.150000000001</v>
      </c>
    </row>
    <row r="95" spans="1:25" x14ac:dyDescent="0.2">
      <c r="A95" s="273" t="s">
        <v>1944</v>
      </c>
      <c r="B95" s="127">
        <v>270421.01</v>
      </c>
      <c r="C95" s="127">
        <v>0</v>
      </c>
      <c r="D95" s="127">
        <v>139001.26</v>
      </c>
      <c r="F95" s="273">
        <v>575285.53</v>
      </c>
      <c r="G95" s="273">
        <v>101673.32</v>
      </c>
      <c r="M95" s="273">
        <v>-1939743.04</v>
      </c>
      <c r="N95" s="273">
        <v>3020527.22</v>
      </c>
      <c r="P95" s="100">
        <v>1157661.04</v>
      </c>
      <c r="Q95" s="100">
        <v>24688</v>
      </c>
      <c r="R95" s="100">
        <v>610.59</v>
      </c>
      <c r="S95" s="100">
        <v>496020</v>
      </c>
      <c r="T95" s="100">
        <v>14000</v>
      </c>
      <c r="U95" s="129">
        <v>1009240</v>
      </c>
      <c r="W95" s="129">
        <v>3215</v>
      </c>
      <c r="X95" s="129">
        <v>564738.59</v>
      </c>
      <c r="Y95" s="129">
        <v>92174.1</v>
      </c>
    </row>
    <row r="96" spans="1:25" x14ac:dyDescent="0.2">
      <c r="A96" s="273" t="s">
        <v>1945</v>
      </c>
      <c r="B96" s="127">
        <v>72199.56</v>
      </c>
      <c r="C96" s="127">
        <v>0</v>
      </c>
      <c r="D96" s="127">
        <v>12149.72</v>
      </c>
      <c r="F96" s="273">
        <v>4</v>
      </c>
      <c r="G96" s="273">
        <v>61866.22</v>
      </c>
      <c r="K96" s="128">
        <v>175</v>
      </c>
      <c r="M96" s="273">
        <v>-79831.89</v>
      </c>
      <c r="N96" s="273">
        <v>266818</v>
      </c>
      <c r="P96" s="100">
        <v>1371580.74</v>
      </c>
      <c r="R96" s="100">
        <v>527.01</v>
      </c>
      <c r="S96" s="100">
        <v>419370</v>
      </c>
      <c r="T96" s="100">
        <v>10500</v>
      </c>
      <c r="U96" s="129">
        <v>1207310</v>
      </c>
      <c r="W96" s="129">
        <v>10080</v>
      </c>
      <c r="X96" s="129">
        <v>576517.30000000005</v>
      </c>
      <c r="Y96" s="129">
        <v>19840.060000000001</v>
      </c>
    </row>
    <row r="97" spans="1:25" x14ac:dyDescent="0.2">
      <c r="A97" s="273" t="s">
        <v>1946</v>
      </c>
      <c r="B97" s="127">
        <v>191763.73</v>
      </c>
      <c r="C97" s="127">
        <v>0</v>
      </c>
      <c r="D97" s="127">
        <v>109202.5</v>
      </c>
      <c r="F97" s="273">
        <v>5</v>
      </c>
      <c r="G97" s="273">
        <v>30846.93</v>
      </c>
      <c r="K97" s="128">
        <v>1987</v>
      </c>
      <c r="M97" s="273">
        <v>-1622225.54</v>
      </c>
      <c r="N97" s="273">
        <v>1863128.3</v>
      </c>
      <c r="P97" s="100">
        <v>1006525.2</v>
      </c>
      <c r="R97" s="100">
        <v>373.15</v>
      </c>
      <c r="S97" s="100">
        <v>740860</v>
      </c>
      <c r="T97" s="100">
        <v>21000</v>
      </c>
      <c r="U97" s="129">
        <v>1184062</v>
      </c>
      <c r="X97" s="129">
        <v>443280.86</v>
      </c>
      <c r="Y97" s="129">
        <v>13371.09</v>
      </c>
    </row>
    <row r="98" spans="1:25" x14ac:dyDescent="0.2">
      <c r="A98" s="273" t="s">
        <v>1947</v>
      </c>
      <c r="B98" s="127">
        <v>126921.52</v>
      </c>
      <c r="C98" s="127">
        <v>52970</v>
      </c>
      <c r="D98" s="127">
        <v>51353.919999999998</v>
      </c>
      <c r="F98" s="273">
        <v>672557.87</v>
      </c>
      <c r="G98" s="273">
        <v>54057.66</v>
      </c>
      <c r="K98" s="128">
        <v>655</v>
      </c>
      <c r="M98" s="273">
        <v>-57411.040000000001</v>
      </c>
      <c r="N98" s="273">
        <v>1170515.6499999999</v>
      </c>
      <c r="P98" s="100">
        <v>1456371.87</v>
      </c>
      <c r="R98" s="100">
        <v>620.30999999999995</v>
      </c>
      <c r="S98" s="100">
        <v>388870</v>
      </c>
      <c r="T98" s="100">
        <v>9000</v>
      </c>
      <c r="U98" s="129">
        <v>1018972</v>
      </c>
      <c r="X98" s="129">
        <v>768513.57</v>
      </c>
      <c r="Y98" s="129">
        <v>219229.77</v>
      </c>
    </row>
    <row r="99" spans="1:25" x14ac:dyDescent="0.2">
      <c r="A99" s="273" t="s">
        <v>1948</v>
      </c>
      <c r="B99" s="127">
        <v>167600.99</v>
      </c>
      <c r="C99" s="127">
        <v>0</v>
      </c>
      <c r="D99" s="127">
        <v>54558.17</v>
      </c>
      <c r="F99" s="273">
        <v>95412.02</v>
      </c>
      <c r="G99" s="273">
        <v>2124.86</v>
      </c>
      <c r="M99" s="273">
        <v>-1776995.33</v>
      </c>
      <c r="N99" s="273">
        <v>2174004.7799999998</v>
      </c>
      <c r="P99" s="100">
        <v>830193.36</v>
      </c>
      <c r="R99" s="100">
        <v>410.16</v>
      </c>
      <c r="S99" s="100">
        <v>354060</v>
      </c>
      <c r="U99" s="129">
        <v>800560</v>
      </c>
      <c r="W99" s="129">
        <v>480</v>
      </c>
      <c r="X99" s="129">
        <v>367398.04</v>
      </c>
      <c r="Y99" s="129">
        <v>77768.89</v>
      </c>
    </row>
    <row r="100" spans="1:25" x14ac:dyDescent="0.2">
      <c r="A100" s="273" t="s">
        <v>1949</v>
      </c>
      <c r="B100" s="127">
        <v>128629.21</v>
      </c>
      <c r="C100" s="127">
        <v>0</v>
      </c>
      <c r="D100" s="127">
        <v>54734.78</v>
      </c>
      <c r="F100" s="273">
        <v>249505.51</v>
      </c>
      <c r="G100" s="273">
        <v>9542.67</v>
      </c>
      <c r="K100" s="128">
        <v>103</v>
      </c>
      <c r="M100" s="273">
        <v>-1103554.3600000001</v>
      </c>
      <c r="N100" s="273">
        <v>1708771</v>
      </c>
      <c r="P100" s="100">
        <v>1130300.26</v>
      </c>
      <c r="R100" s="100">
        <v>519.04999999999995</v>
      </c>
      <c r="S100" s="100">
        <v>831110</v>
      </c>
      <c r="T100" s="100">
        <v>10500</v>
      </c>
      <c r="U100" s="129">
        <v>1368110</v>
      </c>
      <c r="W100" s="129">
        <v>8276</v>
      </c>
      <c r="X100" s="129">
        <v>659675.39</v>
      </c>
      <c r="Y100" s="129">
        <v>78746.39</v>
      </c>
    </row>
    <row r="101" spans="1:25" x14ac:dyDescent="0.2">
      <c r="A101" s="273" t="s">
        <v>1950</v>
      </c>
      <c r="B101" s="127">
        <v>165888.47</v>
      </c>
      <c r="C101" s="127">
        <v>0</v>
      </c>
      <c r="D101" s="127">
        <v>266743.56</v>
      </c>
      <c r="F101" s="273">
        <v>330804.15999999997</v>
      </c>
      <c r="G101" s="273">
        <v>8795.1200000000008</v>
      </c>
      <c r="K101" s="128">
        <v>683</v>
      </c>
      <c r="M101" s="273">
        <v>-1375472.13</v>
      </c>
      <c r="N101" s="273">
        <v>2266060.31</v>
      </c>
      <c r="P101" s="100">
        <v>1244180.76</v>
      </c>
      <c r="S101" s="100">
        <v>868770</v>
      </c>
      <c r="T101" s="100">
        <v>21000</v>
      </c>
      <c r="U101" s="129">
        <v>1534210</v>
      </c>
      <c r="W101" s="129">
        <v>6320</v>
      </c>
      <c r="X101" s="129">
        <v>625086.64</v>
      </c>
      <c r="Y101" s="129">
        <v>58101.35</v>
      </c>
    </row>
    <row r="102" spans="1:25" x14ac:dyDescent="0.2">
      <c r="A102" s="273" t="s">
        <v>1951</v>
      </c>
      <c r="B102" s="127">
        <v>117588.62</v>
      </c>
      <c r="C102" s="127">
        <v>0</v>
      </c>
      <c r="D102" s="127">
        <v>29598.87</v>
      </c>
      <c r="F102" s="273">
        <v>37831.99</v>
      </c>
      <c r="G102" s="273">
        <v>17021.53</v>
      </c>
      <c r="M102" s="273">
        <v>-677598.44</v>
      </c>
      <c r="N102" s="273">
        <v>855883.42</v>
      </c>
      <c r="P102" s="100">
        <v>945005.46</v>
      </c>
      <c r="R102" s="100">
        <v>173.64</v>
      </c>
      <c r="S102" s="100">
        <v>773360</v>
      </c>
      <c r="T102" s="100">
        <v>10500</v>
      </c>
      <c r="U102" s="129">
        <v>1210787.3700000001</v>
      </c>
      <c r="W102" s="129">
        <v>2880</v>
      </c>
      <c r="X102" s="129">
        <v>456098.73</v>
      </c>
      <c r="Y102" s="129">
        <v>25017.97</v>
      </c>
    </row>
    <row r="103" spans="1:25" x14ac:dyDescent="0.2">
      <c r="A103" s="273" t="s">
        <v>1952</v>
      </c>
      <c r="B103" s="127">
        <v>101464.83</v>
      </c>
      <c r="C103" s="127">
        <v>0</v>
      </c>
      <c r="D103" s="127">
        <v>73402.05</v>
      </c>
      <c r="F103" s="273">
        <v>1544993.51</v>
      </c>
      <c r="G103" s="273">
        <v>3284.37</v>
      </c>
      <c r="M103" s="273">
        <v>-1258410.42</v>
      </c>
      <c r="N103" s="273">
        <v>2982456.62</v>
      </c>
      <c r="P103" s="100">
        <v>930458.62</v>
      </c>
      <c r="R103" s="100">
        <v>386.72</v>
      </c>
      <c r="S103" s="100">
        <v>431770</v>
      </c>
      <c r="T103" s="100">
        <v>1500</v>
      </c>
      <c r="U103" s="129">
        <v>844392</v>
      </c>
      <c r="W103" s="129">
        <v>480</v>
      </c>
      <c r="X103" s="129">
        <v>444185.08</v>
      </c>
      <c r="Y103" s="129">
        <v>62556.7</v>
      </c>
    </row>
    <row r="104" spans="1:25" x14ac:dyDescent="0.2">
      <c r="A104" s="273" t="s">
        <v>1953</v>
      </c>
      <c r="B104" s="127">
        <v>442940.58</v>
      </c>
      <c r="C104" s="127">
        <v>0</v>
      </c>
      <c r="D104" s="127">
        <v>93482.47</v>
      </c>
      <c r="F104" s="273">
        <v>22682.16</v>
      </c>
      <c r="G104" s="273">
        <v>97925.18</v>
      </c>
      <c r="M104" s="273">
        <v>-1648737.9</v>
      </c>
      <c r="N104" s="273">
        <v>2096504</v>
      </c>
      <c r="P104" s="100">
        <v>1275548.72</v>
      </c>
      <c r="R104" s="100">
        <v>1326.54</v>
      </c>
      <c r="S104" s="100">
        <v>616750</v>
      </c>
      <c r="T104" s="100">
        <v>18000</v>
      </c>
      <c r="U104" s="129">
        <v>1105059</v>
      </c>
      <c r="W104" s="129">
        <v>3115</v>
      </c>
      <c r="X104" s="129">
        <v>504016.18</v>
      </c>
      <c r="Y104" s="129">
        <v>74964.789999999994</v>
      </c>
    </row>
    <row r="105" spans="1:25" x14ac:dyDescent="0.2">
      <c r="A105" s="273" t="s">
        <v>1954</v>
      </c>
      <c r="B105" s="127">
        <v>363035.12</v>
      </c>
      <c r="C105" s="127">
        <v>0</v>
      </c>
      <c r="D105" s="127">
        <v>214736.75</v>
      </c>
      <c r="F105" s="273">
        <v>591566.66</v>
      </c>
      <c r="G105" s="273">
        <v>258.52</v>
      </c>
      <c r="K105" s="128">
        <v>101948.22</v>
      </c>
      <c r="M105" s="273">
        <v>-3251283.17</v>
      </c>
      <c r="N105" s="273">
        <v>4349913</v>
      </c>
      <c r="P105" s="100">
        <v>1433639.13</v>
      </c>
      <c r="R105" s="100">
        <v>950.84</v>
      </c>
      <c r="S105" s="100">
        <v>396750</v>
      </c>
      <c r="T105" s="100">
        <v>10500</v>
      </c>
      <c r="U105" s="129">
        <v>978076</v>
      </c>
      <c r="X105" s="129">
        <v>686424.04</v>
      </c>
      <c r="Y105" s="129">
        <v>188538.43</v>
      </c>
    </row>
    <row r="106" spans="1:25" x14ac:dyDescent="0.2">
      <c r="A106" s="273" t="s">
        <v>1955</v>
      </c>
      <c r="B106" s="127">
        <v>357390.1</v>
      </c>
      <c r="C106" s="127">
        <v>0</v>
      </c>
      <c r="D106" s="127">
        <v>99396.82</v>
      </c>
      <c r="F106" s="273">
        <v>81525.009999999995</v>
      </c>
      <c r="G106" s="273">
        <v>35698.26</v>
      </c>
      <c r="M106" s="273">
        <v>-714922.02</v>
      </c>
      <c r="N106" s="273">
        <v>1615889.77</v>
      </c>
      <c r="P106" s="100">
        <v>1239565.01</v>
      </c>
      <c r="R106" s="100">
        <v>937.27</v>
      </c>
      <c r="S106" s="100">
        <v>332110</v>
      </c>
      <c r="T106" s="100">
        <v>9500</v>
      </c>
      <c r="U106" s="129">
        <v>969049</v>
      </c>
      <c r="X106" s="129">
        <v>598462.98</v>
      </c>
      <c r="Y106" s="129">
        <v>323866.86</v>
      </c>
    </row>
    <row r="107" spans="1:25" x14ac:dyDescent="0.2">
      <c r="A107" s="273" t="s">
        <v>2038</v>
      </c>
      <c r="B107" s="127">
        <v>304682.01</v>
      </c>
      <c r="C107" s="127">
        <v>0</v>
      </c>
      <c r="D107" s="127">
        <v>52053.15</v>
      </c>
      <c r="F107" s="273">
        <v>408920.49</v>
      </c>
      <c r="G107" s="273">
        <v>60135.47</v>
      </c>
      <c r="M107" s="273">
        <v>-1545476.78</v>
      </c>
      <c r="N107" s="273">
        <v>2389700.83</v>
      </c>
      <c r="P107" s="100">
        <v>970128.41</v>
      </c>
      <c r="R107" s="100">
        <v>1370.89</v>
      </c>
      <c r="S107" s="100">
        <v>696290</v>
      </c>
      <c r="T107" s="100">
        <v>21000</v>
      </c>
      <c r="U107" s="129">
        <v>1192050</v>
      </c>
      <c r="X107" s="129">
        <v>419433.15</v>
      </c>
      <c r="Y107" s="129">
        <v>80872.08</v>
      </c>
    </row>
    <row r="108" spans="1:25" x14ac:dyDescent="0.2">
      <c r="A108" s="273" t="s">
        <v>2039</v>
      </c>
      <c r="B108" s="127">
        <v>90327.86</v>
      </c>
      <c r="C108" s="127">
        <v>0</v>
      </c>
      <c r="D108" s="127">
        <v>102072.05</v>
      </c>
      <c r="F108" s="273">
        <v>402686</v>
      </c>
      <c r="G108" s="273">
        <v>1025.02</v>
      </c>
      <c r="M108" s="273">
        <v>-4647542.9000000004</v>
      </c>
      <c r="N108" s="273">
        <v>5385590.1100000003</v>
      </c>
      <c r="P108" s="100">
        <v>763348</v>
      </c>
      <c r="R108" s="100">
        <v>339.88</v>
      </c>
      <c r="S108" s="100">
        <v>163800</v>
      </c>
      <c r="U108" s="129">
        <v>506630</v>
      </c>
      <c r="X108" s="129">
        <v>484479.24</v>
      </c>
      <c r="Y108" s="129">
        <v>66958.92</v>
      </c>
    </row>
    <row r="109" spans="1:25" x14ac:dyDescent="0.2">
      <c r="A109" s="273" t="s">
        <v>1956</v>
      </c>
      <c r="B109" s="127">
        <v>755626.72</v>
      </c>
      <c r="C109" s="127">
        <v>0</v>
      </c>
      <c r="D109" s="127">
        <v>47072.59</v>
      </c>
      <c r="F109" s="273">
        <v>302656.8</v>
      </c>
      <c r="G109" s="273">
        <v>103559.2</v>
      </c>
      <c r="M109" s="273">
        <v>-1018993.5</v>
      </c>
      <c r="N109" s="273">
        <v>1851650.31</v>
      </c>
      <c r="P109" s="100">
        <v>1129859.6000000001</v>
      </c>
      <c r="R109" s="100">
        <v>741.53</v>
      </c>
      <c r="S109" s="100">
        <v>629820</v>
      </c>
      <c r="T109" s="100">
        <v>12900</v>
      </c>
      <c r="U109" s="129">
        <v>952395.79</v>
      </c>
      <c r="X109" s="129">
        <v>241725.91</v>
      </c>
      <c r="Y109" s="129">
        <v>89040.91</v>
      </c>
    </row>
    <row r="110" spans="1:25" x14ac:dyDescent="0.2">
      <c r="A110" s="273" t="s">
        <v>1957</v>
      </c>
      <c r="B110" s="127">
        <v>615610.64</v>
      </c>
      <c r="D110" s="127">
        <v>38881.93</v>
      </c>
      <c r="F110" s="273">
        <v>710967.42</v>
      </c>
      <c r="G110" s="273">
        <v>108988.35</v>
      </c>
      <c r="M110" s="273">
        <v>-88061.4</v>
      </c>
      <c r="N110" s="273">
        <v>1448584.45</v>
      </c>
      <c r="P110" s="100">
        <v>1310682.31</v>
      </c>
      <c r="R110" s="100">
        <v>628.04999999999995</v>
      </c>
      <c r="S110" s="100">
        <v>936730</v>
      </c>
      <c r="T110" s="100">
        <v>12000</v>
      </c>
      <c r="U110" s="129">
        <v>1398446.5</v>
      </c>
      <c r="X110" s="129">
        <v>316265.68</v>
      </c>
      <c r="Y110" s="129">
        <v>122449.58</v>
      </c>
    </row>
    <row r="111" spans="1:25" x14ac:dyDescent="0.2">
      <c r="A111" s="273" t="s">
        <v>1958</v>
      </c>
      <c r="B111" s="127">
        <v>475326.51</v>
      </c>
      <c r="D111" s="127">
        <v>48950.68</v>
      </c>
      <c r="F111" s="273">
        <v>394148.54</v>
      </c>
      <c r="G111" s="273">
        <v>70649.899999999994</v>
      </c>
      <c r="K111" s="128">
        <v>2000</v>
      </c>
      <c r="M111" s="273">
        <v>-1226561.96</v>
      </c>
      <c r="N111" s="273">
        <v>2294612.94</v>
      </c>
      <c r="P111" s="100">
        <v>1346399.89</v>
      </c>
      <c r="R111" s="100">
        <v>611.9</v>
      </c>
      <c r="S111" s="100">
        <v>970030</v>
      </c>
      <c r="T111" s="100">
        <v>10500</v>
      </c>
      <c r="U111" s="129">
        <v>1464420</v>
      </c>
      <c r="X111" s="129">
        <v>517849.84</v>
      </c>
      <c r="Y111" s="129">
        <v>176799.29</v>
      </c>
    </row>
    <row r="112" spans="1:25" x14ac:dyDescent="0.2">
      <c r="A112" s="273" t="s">
        <v>1959</v>
      </c>
      <c r="B112" s="127">
        <v>613690</v>
      </c>
      <c r="C112" s="127">
        <v>0</v>
      </c>
      <c r="D112" s="127">
        <v>23227.919999999998</v>
      </c>
      <c r="F112" s="273">
        <v>209675.29</v>
      </c>
      <c r="G112" s="273">
        <v>83050.62</v>
      </c>
      <c r="K112" s="128">
        <v>130.5</v>
      </c>
      <c r="M112" s="273">
        <v>-1005059.07</v>
      </c>
      <c r="N112" s="273">
        <v>1767292.42</v>
      </c>
      <c r="P112" s="100">
        <v>1089577.46</v>
      </c>
      <c r="R112" s="100">
        <v>596.67999999999995</v>
      </c>
      <c r="S112" s="100">
        <v>694110</v>
      </c>
      <c r="T112" s="100">
        <v>14000</v>
      </c>
      <c r="U112" s="129">
        <v>1017008</v>
      </c>
      <c r="X112" s="129">
        <v>328224.24</v>
      </c>
      <c r="Y112" s="129">
        <v>69036.41</v>
      </c>
    </row>
    <row r="113" spans="1:25" x14ac:dyDescent="0.2">
      <c r="A113" s="273" t="s">
        <v>1960</v>
      </c>
      <c r="B113" s="127">
        <v>558685.29</v>
      </c>
      <c r="C113" s="127">
        <v>0</v>
      </c>
      <c r="D113" s="127">
        <v>15611.44</v>
      </c>
      <c r="F113" s="273">
        <v>718372.52</v>
      </c>
      <c r="G113" s="273">
        <v>57450.93</v>
      </c>
      <c r="M113" s="273">
        <v>2152.64</v>
      </c>
      <c r="N113" s="273">
        <v>1775492.61</v>
      </c>
      <c r="P113" s="100">
        <v>1463310.71</v>
      </c>
      <c r="R113" s="100">
        <v>567.12</v>
      </c>
      <c r="S113" s="100">
        <v>479740</v>
      </c>
      <c r="T113" s="100">
        <v>4000</v>
      </c>
      <c r="U113" s="129">
        <v>1025660</v>
      </c>
      <c r="X113" s="129">
        <v>453460.74</v>
      </c>
      <c r="Y113" s="129">
        <v>98729.08</v>
      </c>
    </row>
    <row r="114" spans="1:25" x14ac:dyDescent="0.2">
      <c r="A114" s="273" t="s">
        <v>2040</v>
      </c>
      <c r="B114" s="127">
        <v>490007.3</v>
      </c>
      <c r="D114" s="127">
        <v>40112.43</v>
      </c>
      <c r="F114" s="273">
        <v>145858.29999999999</v>
      </c>
      <c r="G114" s="273">
        <v>100274.77</v>
      </c>
      <c r="H114" s="128">
        <v>4000</v>
      </c>
      <c r="M114" s="273">
        <v>21535.71</v>
      </c>
      <c r="N114" s="273">
        <v>2441491.2400000002</v>
      </c>
      <c r="P114" s="100">
        <v>976696.4</v>
      </c>
      <c r="R114" s="100">
        <v>582.70000000000005</v>
      </c>
      <c r="S114" s="100">
        <v>524150</v>
      </c>
      <c r="T114" s="100">
        <v>22250</v>
      </c>
      <c r="U114" s="129">
        <v>906392</v>
      </c>
      <c r="X114" s="129">
        <v>321020.3</v>
      </c>
      <c r="Y114" s="129">
        <v>75644.53</v>
      </c>
    </row>
    <row r="115" spans="1:25" x14ac:dyDescent="0.2">
      <c r="A115" s="273" t="s">
        <v>1961</v>
      </c>
      <c r="B115" s="127">
        <v>198550.39</v>
      </c>
      <c r="C115" s="127">
        <v>25075</v>
      </c>
      <c r="D115" s="127">
        <v>36046.68</v>
      </c>
      <c r="F115" s="273">
        <v>162471.75</v>
      </c>
      <c r="G115" s="273">
        <v>89520.8</v>
      </c>
      <c r="K115" s="128">
        <v>586.73</v>
      </c>
      <c r="N115" s="273">
        <v>1753510.53</v>
      </c>
      <c r="O115" s="100">
        <v>793.55</v>
      </c>
      <c r="P115" s="100">
        <v>961519.64</v>
      </c>
      <c r="Q115" s="100">
        <v>229075</v>
      </c>
      <c r="S115" s="100">
        <v>1007880</v>
      </c>
      <c r="U115" s="129">
        <v>1495740</v>
      </c>
      <c r="X115" s="129">
        <v>586346.29</v>
      </c>
      <c r="Y115" s="129">
        <v>56397.39</v>
      </c>
    </row>
    <row r="116" spans="1:25" x14ac:dyDescent="0.2">
      <c r="A116" s="273" t="s">
        <v>1962</v>
      </c>
      <c r="B116" s="127">
        <v>416658.71</v>
      </c>
      <c r="C116" s="127">
        <v>0</v>
      </c>
      <c r="D116" s="127">
        <v>48504.78</v>
      </c>
      <c r="F116" s="273">
        <v>270140.44</v>
      </c>
      <c r="G116" s="273">
        <v>99113.03</v>
      </c>
      <c r="I116" s="128">
        <v>64800</v>
      </c>
      <c r="K116" s="128">
        <v>382</v>
      </c>
      <c r="N116" s="273">
        <v>2570940.36</v>
      </c>
      <c r="O116" s="100">
        <v>1320.08</v>
      </c>
      <c r="P116" s="100">
        <v>1136808.69</v>
      </c>
      <c r="S116" s="100">
        <v>702060</v>
      </c>
      <c r="U116" s="129">
        <v>1363279</v>
      </c>
      <c r="X116" s="129">
        <v>322790.28999999998</v>
      </c>
      <c r="Y116" s="129">
        <v>127573.51</v>
      </c>
    </row>
    <row r="117" spans="1:25" x14ac:dyDescent="0.2">
      <c r="A117" s="273" t="s">
        <v>1963</v>
      </c>
      <c r="B117" s="127">
        <v>513596.69</v>
      </c>
      <c r="C117" s="127">
        <v>0</v>
      </c>
      <c r="D117" s="127">
        <v>91078.47</v>
      </c>
      <c r="F117" s="273">
        <v>1056484.22</v>
      </c>
      <c r="G117" s="273">
        <v>183889.36</v>
      </c>
      <c r="N117" s="273">
        <v>2193906.69</v>
      </c>
      <c r="O117" s="100">
        <v>1575.6</v>
      </c>
      <c r="P117" s="100">
        <v>999451.29</v>
      </c>
      <c r="S117" s="100">
        <v>1074260</v>
      </c>
      <c r="U117" s="129">
        <v>1494530</v>
      </c>
      <c r="X117" s="129">
        <v>536633.92000000004</v>
      </c>
      <c r="Y117" s="129">
        <v>173307.11</v>
      </c>
    </row>
    <row r="118" spans="1:25" x14ac:dyDescent="0.2">
      <c r="A118" s="273" t="s">
        <v>1964</v>
      </c>
      <c r="B118" s="127">
        <v>449105.91</v>
      </c>
      <c r="C118" s="127">
        <v>0</v>
      </c>
      <c r="D118" s="127">
        <v>32364.28</v>
      </c>
      <c r="F118" s="273">
        <v>527003.93999999994</v>
      </c>
      <c r="G118" s="273">
        <v>74804.67</v>
      </c>
      <c r="K118" s="128">
        <v>0</v>
      </c>
      <c r="N118" s="273">
        <v>2140701.11</v>
      </c>
      <c r="O118" s="100">
        <v>1420.57</v>
      </c>
      <c r="P118" s="100">
        <v>920478.47</v>
      </c>
      <c r="S118" s="100">
        <v>744870</v>
      </c>
      <c r="U118" s="129">
        <v>1261960</v>
      </c>
      <c r="X118" s="129">
        <v>437989.84</v>
      </c>
      <c r="Y118" s="129">
        <v>89248.2</v>
      </c>
    </row>
    <row r="119" spans="1:25" x14ac:dyDescent="0.2">
      <c r="A119" s="273" t="s">
        <v>1965</v>
      </c>
      <c r="B119" s="127">
        <v>750042.49</v>
      </c>
      <c r="C119" s="127">
        <v>36600</v>
      </c>
      <c r="D119" s="127">
        <v>12227.28</v>
      </c>
      <c r="F119" s="273">
        <v>583819.68999999994</v>
      </c>
      <c r="G119" s="273">
        <v>107470.79</v>
      </c>
      <c r="N119" s="273">
        <v>2916966.34</v>
      </c>
      <c r="O119" s="100">
        <v>1738.76</v>
      </c>
      <c r="P119" s="100">
        <v>939840.77</v>
      </c>
      <c r="Q119" s="100">
        <v>86800</v>
      </c>
      <c r="S119" s="100">
        <v>1013670</v>
      </c>
      <c r="U119" s="129">
        <v>1403915</v>
      </c>
      <c r="X119" s="129">
        <v>512068.07</v>
      </c>
      <c r="Y119" s="129">
        <v>128657.66</v>
      </c>
    </row>
    <row r="120" spans="1:25" x14ac:dyDescent="0.2">
      <c r="A120" s="273" t="s">
        <v>1966</v>
      </c>
      <c r="B120" s="127">
        <v>884051.33</v>
      </c>
      <c r="C120" s="127">
        <v>0</v>
      </c>
      <c r="D120" s="127">
        <v>22165.75</v>
      </c>
      <c r="F120" s="273">
        <v>2441063.7799999998</v>
      </c>
      <c r="G120" s="273">
        <v>177697.34</v>
      </c>
      <c r="N120" s="273">
        <v>1273796.02</v>
      </c>
      <c r="O120" s="100">
        <v>2187.33</v>
      </c>
      <c r="P120" s="100">
        <v>875998.82</v>
      </c>
      <c r="Q120" s="100">
        <v>146220</v>
      </c>
      <c r="S120" s="100">
        <v>884420</v>
      </c>
      <c r="U120" s="129">
        <v>1286990</v>
      </c>
      <c r="X120" s="129">
        <v>439842.96</v>
      </c>
      <c r="Y120" s="129">
        <v>147272.16</v>
      </c>
    </row>
    <row r="121" spans="1:25" x14ac:dyDescent="0.2">
      <c r="A121" s="273" t="s">
        <v>1967</v>
      </c>
      <c r="B121" s="127">
        <v>325920.84000000003</v>
      </c>
      <c r="C121" s="127">
        <v>0</v>
      </c>
      <c r="D121" s="127">
        <v>59095.26</v>
      </c>
      <c r="F121" s="273">
        <v>1148179.3899999999</v>
      </c>
      <c r="G121" s="273">
        <v>211388.3</v>
      </c>
      <c r="K121" s="128">
        <v>0</v>
      </c>
      <c r="N121" s="273">
        <v>1503797.2</v>
      </c>
      <c r="O121" s="100">
        <v>1325.25</v>
      </c>
      <c r="P121" s="100">
        <v>1386641.57</v>
      </c>
      <c r="S121" s="100">
        <v>1005620</v>
      </c>
      <c r="U121" s="129">
        <v>1862000</v>
      </c>
      <c r="X121" s="129">
        <v>407498.16</v>
      </c>
      <c r="Y121" s="129">
        <v>78472.789999999994</v>
      </c>
    </row>
    <row r="122" spans="1:25" x14ac:dyDescent="0.2">
      <c r="A122" s="273" t="s">
        <v>1968</v>
      </c>
      <c r="B122" s="127">
        <v>564280.91</v>
      </c>
      <c r="C122" s="127">
        <v>0</v>
      </c>
      <c r="D122" s="127">
        <v>28358.89</v>
      </c>
      <c r="F122" s="273">
        <v>482183.32</v>
      </c>
      <c r="G122" s="273">
        <v>114040.34</v>
      </c>
      <c r="I122" s="128">
        <v>1605</v>
      </c>
      <c r="N122" s="273">
        <v>1567499.51</v>
      </c>
      <c r="O122" s="100">
        <v>1482.81</v>
      </c>
      <c r="P122" s="100">
        <v>722561.96</v>
      </c>
      <c r="Q122" s="100">
        <v>269000</v>
      </c>
      <c r="S122" s="100">
        <v>973186.67</v>
      </c>
      <c r="T122" s="100">
        <v>1580</v>
      </c>
      <c r="U122" s="129">
        <v>1276416.67</v>
      </c>
      <c r="X122" s="129">
        <v>542519.39</v>
      </c>
      <c r="Y122" s="129">
        <v>81975.3</v>
      </c>
    </row>
    <row r="123" spans="1:25" x14ac:dyDescent="0.2">
      <c r="A123" s="273" t="s">
        <v>2045</v>
      </c>
      <c r="B123" s="127">
        <v>534952.01</v>
      </c>
      <c r="C123" s="127">
        <v>0</v>
      </c>
      <c r="D123" s="127">
        <v>42007.360000000001</v>
      </c>
      <c r="F123" s="273">
        <v>756496.98</v>
      </c>
      <c r="G123" s="273">
        <v>90061.55</v>
      </c>
      <c r="K123" s="128">
        <v>1000</v>
      </c>
      <c r="N123" s="273">
        <v>2486417.9700000002</v>
      </c>
      <c r="O123" s="100">
        <v>1299.79</v>
      </c>
      <c r="P123" s="100">
        <v>754016.78</v>
      </c>
      <c r="Q123" s="100">
        <v>205000</v>
      </c>
      <c r="S123" s="100">
        <v>463260</v>
      </c>
      <c r="U123" s="129">
        <v>886480</v>
      </c>
      <c r="X123" s="129">
        <v>371379.97</v>
      </c>
      <c r="Y123" s="129">
        <v>99572.63</v>
      </c>
    </row>
    <row r="124" spans="1:25" x14ac:dyDescent="0.2">
      <c r="A124" s="273" t="s">
        <v>2046</v>
      </c>
      <c r="B124" s="127">
        <v>376020.68</v>
      </c>
      <c r="C124" s="127">
        <v>0</v>
      </c>
      <c r="D124" s="127">
        <v>45877.23</v>
      </c>
      <c r="F124" s="273">
        <v>451616.66</v>
      </c>
      <c r="G124" s="273">
        <v>122652.28</v>
      </c>
      <c r="K124" s="128">
        <v>7.1</v>
      </c>
      <c r="N124" s="273">
        <v>2517902.33</v>
      </c>
      <c r="O124" s="100">
        <v>1150.26</v>
      </c>
      <c r="P124" s="100">
        <v>890565.83</v>
      </c>
      <c r="S124" s="100">
        <v>585270</v>
      </c>
      <c r="U124" s="129">
        <v>1046770</v>
      </c>
      <c r="X124" s="129">
        <v>322952.69</v>
      </c>
      <c r="Y124" s="129">
        <v>155862.1</v>
      </c>
    </row>
    <row r="125" spans="1:25" x14ac:dyDescent="0.2">
      <c r="A125" s="273" t="s">
        <v>1969</v>
      </c>
      <c r="B125" s="127">
        <v>274405.15999999997</v>
      </c>
      <c r="C125" s="127">
        <v>0</v>
      </c>
      <c r="D125" s="127">
        <v>104208.14</v>
      </c>
      <c r="F125" s="273">
        <v>248020.83</v>
      </c>
      <c r="G125" s="273">
        <v>43051.79</v>
      </c>
      <c r="N125" s="273">
        <v>2171633.4300000002</v>
      </c>
      <c r="P125" s="100">
        <v>699297.91</v>
      </c>
      <c r="Q125" s="100">
        <v>12500</v>
      </c>
      <c r="R125" s="100">
        <v>365.73</v>
      </c>
      <c r="S125" s="100">
        <v>703139.5</v>
      </c>
      <c r="T125" s="100">
        <v>12400</v>
      </c>
      <c r="U125" s="129">
        <v>934608.5</v>
      </c>
      <c r="X125" s="129">
        <v>290064.95</v>
      </c>
      <c r="Y125" s="129">
        <v>99423.38</v>
      </c>
    </row>
    <row r="126" spans="1:25" x14ac:dyDescent="0.2">
      <c r="A126" s="273" t="s">
        <v>1970</v>
      </c>
      <c r="B126" s="127">
        <v>289574.28999999998</v>
      </c>
      <c r="C126" s="127">
        <v>0</v>
      </c>
      <c r="D126" s="127">
        <v>110053.88</v>
      </c>
      <c r="F126" s="273">
        <v>26703.23</v>
      </c>
      <c r="G126" s="273">
        <v>121479.99</v>
      </c>
      <c r="K126" s="128">
        <v>201.4</v>
      </c>
      <c r="N126" s="273">
        <v>1977387.82</v>
      </c>
      <c r="P126" s="100">
        <v>1762894.83</v>
      </c>
      <c r="R126" s="100">
        <v>307.3</v>
      </c>
      <c r="S126" s="100">
        <v>1337402.5</v>
      </c>
      <c r="T126" s="100">
        <v>31200</v>
      </c>
      <c r="U126" s="129">
        <v>2084572.5</v>
      </c>
      <c r="X126" s="129">
        <v>600820.73</v>
      </c>
      <c r="Y126" s="129">
        <v>51900.1</v>
      </c>
    </row>
    <row r="127" spans="1:25" x14ac:dyDescent="0.2">
      <c r="A127" s="273" t="s">
        <v>1971</v>
      </c>
      <c r="B127" s="127">
        <v>317924.8</v>
      </c>
      <c r="C127" s="127">
        <v>0</v>
      </c>
      <c r="D127" s="127">
        <v>42040</v>
      </c>
      <c r="F127" s="273">
        <v>235048.19</v>
      </c>
      <c r="G127" s="273">
        <v>40776.01</v>
      </c>
      <c r="I127" s="128">
        <v>27400</v>
      </c>
      <c r="N127" s="273">
        <v>1774116.27</v>
      </c>
      <c r="P127" s="100">
        <v>830989.82</v>
      </c>
      <c r="R127" s="100">
        <v>278.41000000000003</v>
      </c>
      <c r="S127" s="100">
        <v>607967.5</v>
      </c>
      <c r="T127" s="100">
        <v>18000</v>
      </c>
      <c r="U127" s="129">
        <v>876044.5</v>
      </c>
      <c r="X127" s="129">
        <v>298620.48</v>
      </c>
      <c r="Y127" s="129">
        <v>102368.46</v>
      </c>
    </row>
    <row r="128" spans="1:25" x14ac:dyDescent="0.2">
      <c r="A128" s="273" t="s">
        <v>1972</v>
      </c>
      <c r="B128" s="127">
        <v>577195.21</v>
      </c>
      <c r="C128" s="127">
        <v>0</v>
      </c>
      <c r="D128" s="127">
        <v>106444.57</v>
      </c>
      <c r="F128" s="273">
        <v>132486</v>
      </c>
      <c r="G128" s="273">
        <v>45569.9</v>
      </c>
      <c r="K128" s="128">
        <v>98.8</v>
      </c>
      <c r="N128" s="273">
        <v>1520211.94</v>
      </c>
      <c r="P128" s="100">
        <v>845876.27</v>
      </c>
      <c r="Q128" s="100">
        <v>145000</v>
      </c>
      <c r="R128" s="100">
        <v>783.6</v>
      </c>
      <c r="S128" s="100">
        <v>1433741.9</v>
      </c>
      <c r="T128" s="100">
        <v>36000</v>
      </c>
      <c r="U128" s="129">
        <v>1709926.9</v>
      </c>
      <c r="X128" s="129">
        <v>343442.81</v>
      </c>
      <c r="Y128" s="129">
        <v>37596.480000000003</v>
      </c>
    </row>
    <row r="129" spans="1:26" x14ac:dyDescent="0.2">
      <c r="A129" s="273" t="s">
        <v>1973</v>
      </c>
      <c r="B129" s="127">
        <v>1017165.12</v>
      </c>
      <c r="C129" s="127">
        <v>0</v>
      </c>
      <c r="D129" s="127">
        <v>116964.88</v>
      </c>
      <c r="F129" s="273">
        <v>187657.18</v>
      </c>
      <c r="G129" s="273">
        <v>75785.100000000006</v>
      </c>
      <c r="N129" s="273">
        <v>2436322.09</v>
      </c>
      <c r="P129" s="100">
        <v>1476669.58</v>
      </c>
      <c r="R129" s="100">
        <v>1494.55</v>
      </c>
      <c r="S129" s="100">
        <v>995872.5</v>
      </c>
      <c r="T129" s="100">
        <v>30000</v>
      </c>
      <c r="U129" s="129">
        <v>1570389.5</v>
      </c>
      <c r="X129" s="129">
        <v>451922.25</v>
      </c>
      <c r="Y129" s="129">
        <v>65587.48</v>
      </c>
    </row>
    <row r="130" spans="1:26" x14ac:dyDescent="0.2">
      <c r="A130" s="273" t="s">
        <v>1974</v>
      </c>
      <c r="B130" s="127">
        <v>256409.49</v>
      </c>
      <c r="C130" s="127">
        <v>0</v>
      </c>
      <c r="D130" s="127">
        <v>74350.13</v>
      </c>
      <c r="F130" s="273">
        <v>405372.01</v>
      </c>
      <c r="G130" s="273">
        <v>48307.9</v>
      </c>
      <c r="I130" s="128">
        <v>18000</v>
      </c>
      <c r="K130" s="128">
        <v>144.5</v>
      </c>
      <c r="N130" s="273">
        <v>1752442.7</v>
      </c>
      <c r="P130" s="100">
        <v>710870.83</v>
      </c>
      <c r="Q130" s="100">
        <v>122600</v>
      </c>
      <c r="R130" s="100">
        <v>165.11</v>
      </c>
      <c r="S130" s="100">
        <v>608625.5</v>
      </c>
      <c r="T130" s="100">
        <v>12400</v>
      </c>
      <c r="U130" s="129">
        <v>862805.5</v>
      </c>
      <c r="X130" s="129">
        <v>316502.38</v>
      </c>
      <c r="Y130" s="129">
        <v>92221.15</v>
      </c>
    </row>
    <row r="131" spans="1:26" x14ac:dyDescent="0.2">
      <c r="A131" s="273" t="s">
        <v>1975</v>
      </c>
      <c r="B131" s="127">
        <v>271144.65000000002</v>
      </c>
      <c r="C131" s="127">
        <v>0</v>
      </c>
      <c r="D131" s="127">
        <v>62272.74</v>
      </c>
      <c r="F131" s="273">
        <v>428149.09</v>
      </c>
      <c r="G131" s="273">
        <v>35509.35</v>
      </c>
      <c r="N131" s="273">
        <v>2586652.75</v>
      </c>
      <c r="P131" s="100">
        <v>568800.37</v>
      </c>
      <c r="R131" s="100">
        <v>461.69</v>
      </c>
      <c r="S131" s="100">
        <v>664286</v>
      </c>
      <c r="T131" s="100">
        <v>15400</v>
      </c>
      <c r="U131" s="129">
        <v>741606</v>
      </c>
      <c r="X131" s="129">
        <v>275224.69</v>
      </c>
      <c r="Y131" s="129">
        <v>176829</v>
      </c>
    </row>
    <row r="132" spans="1:26" x14ac:dyDescent="0.2">
      <c r="A132" s="273" t="s">
        <v>1976</v>
      </c>
      <c r="B132" s="127">
        <v>465121.85</v>
      </c>
      <c r="C132" s="127">
        <v>0</v>
      </c>
      <c r="D132" s="127">
        <v>102146.28</v>
      </c>
      <c r="F132" s="273">
        <v>72913.039999999994</v>
      </c>
      <c r="G132" s="273">
        <v>69812.77</v>
      </c>
      <c r="I132" s="128">
        <v>42600</v>
      </c>
      <c r="K132" s="128">
        <v>0</v>
      </c>
      <c r="N132" s="273">
        <v>1898238.82</v>
      </c>
      <c r="P132" s="100">
        <v>1155991.48</v>
      </c>
      <c r="R132" s="100">
        <v>667.85</v>
      </c>
      <c r="S132" s="100">
        <v>849502.5</v>
      </c>
      <c r="T132" s="100">
        <v>24400</v>
      </c>
      <c r="U132" s="129">
        <v>1278812.5</v>
      </c>
      <c r="X132" s="129">
        <v>470485.95</v>
      </c>
      <c r="Y132" s="129">
        <v>58702.81</v>
      </c>
      <c r="Z132" s="129">
        <v>1687.08</v>
      </c>
    </row>
    <row r="133" spans="1:26" x14ac:dyDescent="0.2">
      <c r="A133" s="273" t="s">
        <v>1977</v>
      </c>
      <c r="B133" s="127">
        <v>623062.81000000006</v>
      </c>
      <c r="C133" s="127">
        <v>0</v>
      </c>
      <c r="D133" s="127">
        <v>136495.12</v>
      </c>
      <c r="F133" s="273">
        <v>487182.24</v>
      </c>
      <c r="G133" s="273">
        <v>47285.41</v>
      </c>
      <c r="N133" s="273">
        <v>2434424.27</v>
      </c>
      <c r="P133" s="100">
        <v>791405.42</v>
      </c>
      <c r="Q133" s="100">
        <v>15000</v>
      </c>
      <c r="R133" s="100">
        <v>2678.92</v>
      </c>
      <c r="S133" s="100">
        <v>1171810.5</v>
      </c>
      <c r="T133" s="100">
        <v>30400</v>
      </c>
      <c r="U133" s="129">
        <v>1374943.5</v>
      </c>
      <c r="X133" s="129">
        <v>349749.08</v>
      </c>
      <c r="Y133" s="129">
        <v>149548.48000000001</v>
      </c>
    </row>
    <row r="134" spans="1:26" x14ac:dyDescent="0.2">
      <c r="A134" s="273" t="s">
        <v>1978</v>
      </c>
      <c r="B134" s="127">
        <v>380438.31</v>
      </c>
      <c r="C134" s="127">
        <v>0</v>
      </c>
      <c r="D134" s="127">
        <v>129696.27</v>
      </c>
      <c r="F134" s="273">
        <v>509100.51</v>
      </c>
      <c r="G134" s="273">
        <v>100913.46</v>
      </c>
      <c r="K134" s="128">
        <v>0</v>
      </c>
      <c r="N134" s="273">
        <v>2150215.54</v>
      </c>
      <c r="P134" s="100">
        <v>1427507.68</v>
      </c>
      <c r="R134" s="100">
        <v>2318.54</v>
      </c>
      <c r="S134" s="100">
        <v>514668.52</v>
      </c>
      <c r="T134" s="100">
        <v>22800</v>
      </c>
      <c r="U134" s="129">
        <v>1093238.52</v>
      </c>
      <c r="X134" s="129">
        <v>704652.9</v>
      </c>
      <c r="Y134" s="129">
        <v>236919.2</v>
      </c>
    </row>
    <row r="135" spans="1:26" x14ac:dyDescent="0.2">
      <c r="A135" s="273" t="s">
        <v>2041</v>
      </c>
      <c r="B135" s="127">
        <v>128874.57</v>
      </c>
      <c r="C135" s="127">
        <v>0</v>
      </c>
      <c r="D135" s="127">
        <v>17622.95</v>
      </c>
      <c r="F135" s="273">
        <v>364414.73</v>
      </c>
      <c r="G135" s="273">
        <v>52582.13</v>
      </c>
      <c r="I135" s="128">
        <v>18400</v>
      </c>
      <c r="K135" s="128">
        <v>15.37</v>
      </c>
      <c r="N135" s="273">
        <v>1699412.19</v>
      </c>
      <c r="P135" s="100">
        <v>474232.66</v>
      </c>
      <c r="R135" s="100">
        <v>96.33</v>
      </c>
      <c r="S135" s="100">
        <v>743022</v>
      </c>
      <c r="T135" s="100">
        <v>18400</v>
      </c>
      <c r="U135" s="129">
        <v>869752</v>
      </c>
      <c r="X135" s="129">
        <v>222988.62</v>
      </c>
      <c r="Y135" s="129">
        <v>88192.16</v>
      </c>
    </row>
    <row r="136" spans="1:26" x14ac:dyDescent="0.2">
      <c r="A136" s="273" t="s">
        <v>1979</v>
      </c>
      <c r="B136" s="127">
        <v>626685.07999999996</v>
      </c>
      <c r="C136" s="127">
        <v>0</v>
      </c>
      <c r="D136" s="127">
        <v>139903.92000000001</v>
      </c>
      <c r="F136" s="273">
        <v>820287.29</v>
      </c>
      <c r="G136" s="273">
        <v>39044.99</v>
      </c>
      <c r="K136" s="128">
        <v>0</v>
      </c>
      <c r="M136" s="273">
        <v>5015.3</v>
      </c>
      <c r="N136" s="273">
        <v>3628521.74</v>
      </c>
      <c r="P136" s="100">
        <v>2254589.27</v>
      </c>
      <c r="R136" s="100">
        <v>1353.61</v>
      </c>
      <c r="S136" s="100">
        <v>1378477</v>
      </c>
      <c r="T136" s="100">
        <v>35000</v>
      </c>
      <c r="U136" s="129">
        <v>2215613</v>
      </c>
      <c r="X136" s="129">
        <v>907800.31</v>
      </c>
      <c r="Y136" s="129">
        <v>154388.43</v>
      </c>
      <c r="Z136" s="129">
        <v>1182.3499999999999</v>
      </c>
    </row>
    <row r="137" spans="1:26" x14ac:dyDescent="0.2">
      <c r="A137" s="273" t="s">
        <v>1980</v>
      </c>
      <c r="B137" s="127">
        <v>198136.1</v>
      </c>
      <c r="C137" s="127">
        <v>0</v>
      </c>
      <c r="D137" s="127">
        <v>199075.88</v>
      </c>
      <c r="F137" s="273">
        <v>1117991.26</v>
      </c>
      <c r="G137" s="273">
        <v>13033.22</v>
      </c>
      <c r="K137" s="128">
        <v>59.72</v>
      </c>
      <c r="M137" s="273">
        <v>232.46</v>
      </c>
      <c r="N137" s="273">
        <v>365872.84</v>
      </c>
      <c r="P137" s="100">
        <v>1287103.54</v>
      </c>
      <c r="Q137" s="100">
        <v>1565</v>
      </c>
      <c r="R137" s="100">
        <v>493.28</v>
      </c>
      <c r="S137" s="100">
        <v>1294986</v>
      </c>
      <c r="T137" s="100">
        <v>21000</v>
      </c>
      <c r="U137" s="129">
        <v>1641017</v>
      </c>
      <c r="X137" s="129">
        <v>738277.87</v>
      </c>
      <c r="Y137" s="129">
        <v>65816.66</v>
      </c>
      <c r="Z137" s="129">
        <v>967.28</v>
      </c>
    </row>
    <row r="138" spans="1:26" x14ac:dyDescent="0.2">
      <c r="A138" s="273" t="s">
        <v>1981</v>
      </c>
      <c r="B138" s="127">
        <v>219644.15</v>
      </c>
      <c r="C138" s="127">
        <v>0</v>
      </c>
      <c r="D138" s="127">
        <v>161452.43</v>
      </c>
      <c r="F138" s="273">
        <v>129872.79</v>
      </c>
      <c r="G138" s="273">
        <v>60936.58</v>
      </c>
      <c r="K138" s="128">
        <v>884</v>
      </c>
      <c r="N138" s="273">
        <v>2122751.4700000002</v>
      </c>
      <c r="P138" s="100">
        <v>1020334.02</v>
      </c>
      <c r="R138" s="100">
        <v>805.07</v>
      </c>
      <c r="S138" s="100">
        <v>1123398.5</v>
      </c>
      <c r="T138" s="100">
        <v>10500</v>
      </c>
      <c r="U138" s="129">
        <v>1520093.5</v>
      </c>
      <c r="X138" s="129">
        <v>674507.21</v>
      </c>
      <c r="Y138" s="129">
        <v>79185.5</v>
      </c>
      <c r="Z138" s="129">
        <v>1182.3499999999999</v>
      </c>
    </row>
    <row r="139" spans="1:26" x14ac:dyDescent="0.2">
      <c r="A139" s="273" t="s">
        <v>1982</v>
      </c>
      <c r="B139" s="127">
        <v>394165.1</v>
      </c>
      <c r="C139" s="127">
        <v>0</v>
      </c>
      <c r="D139" s="127">
        <v>88167.84</v>
      </c>
      <c r="F139" s="273">
        <v>1512744.73</v>
      </c>
      <c r="G139" s="273">
        <v>97382.03</v>
      </c>
      <c r="K139" s="128">
        <v>0</v>
      </c>
      <c r="N139" s="273">
        <v>765116.2</v>
      </c>
      <c r="P139" s="100">
        <v>1272740.27</v>
      </c>
      <c r="R139" s="100">
        <v>626.5</v>
      </c>
      <c r="S139" s="100">
        <v>249312</v>
      </c>
      <c r="U139" s="129">
        <v>760686</v>
      </c>
      <c r="X139" s="129">
        <v>545269.28</v>
      </c>
      <c r="Y139" s="129">
        <v>104059.55</v>
      </c>
      <c r="Z139" s="129">
        <v>967.28</v>
      </c>
    </row>
    <row r="140" spans="1:26" x14ac:dyDescent="0.2">
      <c r="A140" s="273" t="s">
        <v>1983</v>
      </c>
      <c r="B140" s="127">
        <v>234526.01</v>
      </c>
      <c r="C140" s="127">
        <v>0</v>
      </c>
      <c r="D140" s="127">
        <v>148436.15</v>
      </c>
      <c r="F140" s="273">
        <v>388835.96</v>
      </c>
      <c r="G140" s="273">
        <v>5850.57</v>
      </c>
      <c r="K140" s="128">
        <v>697.5</v>
      </c>
      <c r="N140" s="273">
        <v>3234091.19</v>
      </c>
      <c r="P140" s="100">
        <v>1470760.6</v>
      </c>
      <c r="R140" s="100">
        <v>543.71</v>
      </c>
      <c r="S140" s="100">
        <v>794755.5</v>
      </c>
      <c r="T140" s="100">
        <v>21000</v>
      </c>
      <c r="U140" s="129">
        <v>1199067.5</v>
      </c>
      <c r="X140" s="129">
        <v>968719.74</v>
      </c>
      <c r="Y140" s="129">
        <v>91396.55</v>
      </c>
      <c r="Z140" s="129">
        <v>1182.3499999999999</v>
      </c>
    </row>
    <row r="141" spans="1:26" x14ac:dyDescent="0.2">
      <c r="A141" s="273" t="s">
        <v>1984</v>
      </c>
      <c r="B141" s="127">
        <v>535287.48</v>
      </c>
      <c r="C141" s="127">
        <v>0</v>
      </c>
      <c r="D141" s="127">
        <v>111284.58</v>
      </c>
      <c r="F141" s="273">
        <v>201407.89</v>
      </c>
      <c r="G141" s="273">
        <v>125691.43</v>
      </c>
      <c r="N141" s="273">
        <v>1809525.85</v>
      </c>
      <c r="P141" s="100">
        <v>1625442.58</v>
      </c>
      <c r="R141" s="100">
        <v>512.32000000000005</v>
      </c>
      <c r="S141" s="100">
        <v>724381</v>
      </c>
      <c r="T141" s="100">
        <v>10500</v>
      </c>
      <c r="U141" s="129">
        <v>1162383</v>
      </c>
      <c r="X141" s="129">
        <v>612514.72</v>
      </c>
      <c r="Y141" s="129">
        <v>57027.040000000001</v>
      </c>
      <c r="Z141" s="129">
        <v>967.28</v>
      </c>
    </row>
    <row r="142" spans="1:26" x14ac:dyDescent="0.2">
      <c r="A142" s="273" t="s">
        <v>1985</v>
      </c>
      <c r="B142" s="127">
        <v>478714.34</v>
      </c>
      <c r="C142" s="127">
        <v>0</v>
      </c>
      <c r="D142" s="127">
        <v>33003.68</v>
      </c>
      <c r="F142" s="273">
        <v>1187210.5</v>
      </c>
      <c r="G142" s="273">
        <v>264148.3</v>
      </c>
      <c r="N142" s="273">
        <v>1034850.95</v>
      </c>
      <c r="P142" s="100">
        <v>1436227.47</v>
      </c>
      <c r="Q142" s="100">
        <v>49200</v>
      </c>
      <c r="R142" s="100">
        <v>779.18</v>
      </c>
      <c r="S142" s="100">
        <v>563157</v>
      </c>
      <c r="T142" s="100">
        <v>10500</v>
      </c>
      <c r="U142" s="129">
        <v>1013731</v>
      </c>
      <c r="X142" s="129">
        <v>580644.77</v>
      </c>
      <c r="Y142" s="129">
        <v>138422.07999999999</v>
      </c>
      <c r="Z142" s="129">
        <v>1182.3499999999999</v>
      </c>
    </row>
    <row r="143" spans="1:26" x14ac:dyDescent="0.2">
      <c r="A143" s="273" t="s">
        <v>1986</v>
      </c>
      <c r="B143" s="127">
        <v>184531.26</v>
      </c>
      <c r="C143" s="127">
        <v>0</v>
      </c>
      <c r="D143" s="127">
        <v>26642.16</v>
      </c>
      <c r="F143" s="273">
        <v>222611.29</v>
      </c>
      <c r="G143" s="273">
        <v>162919.88</v>
      </c>
      <c r="K143" s="128">
        <v>1416.24</v>
      </c>
      <c r="N143" s="273">
        <v>1778360.15</v>
      </c>
      <c r="P143" s="100">
        <v>1742180.07</v>
      </c>
      <c r="Q143" s="100">
        <v>12096</v>
      </c>
      <c r="R143" s="100">
        <v>849.5</v>
      </c>
      <c r="S143" s="100">
        <v>611544.5</v>
      </c>
      <c r="T143" s="100">
        <v>10500</v>
      </c>
      <c r="U143" s="129">
        <v>1137021.5</v>
      </c>
      <c r="X143" s="129">
        <v>1068454.8500000001</v>
      </c>
      <c r="Y143" s="129">
        <v>110207.61</v>
      </c>
      <c r="Z143" s="129">
        <v>1182.3499999999999</v>
      </c>
    </row>
    <row r="144" spans="1:26" x14ac:dyDescent="0.2">
      <c r="A144" s="273" t="s">
        <v>1987</v>
      </c>
      <c r="B144" s="127">
        <v>676836.43</v>
      </c>
      <c r="C144" s="127">
        <v>0</v>
      </c>
      <c r="D144" s="127">
        <v>77359.42</v>
      </c>
      <c r="F144" s="273">
        <v>439475.23</v>
      </c>
      <c r="G144" s="273">
        <v>37452.81</v>
      </c>
      <c r="K144" s="128">
        <v>824.25</v>
      </c>
      <c r="N144" s="273">
        <v>2463401.71</v>
      </c>
      <c r="P144" s="100">
        <v>1473559.67</v>
      </c>
      <c r="S144" s="100">
        <v>933254</v>
      </c>
      <c r="T144" s="100">
        <v>10500</v>
      </c>
      <c r="U144" s="129">
        <v>1334615</v>
      </c>
      <c r="X144" s="129">
        <v>462021.81</v>
      </c>
      <c r="Y144" s="129">
        <v>93839.98</v>
      </c>
      <c r="Z144" s="129">
        <v>967.28</v>
      </c>
    </row>
    <row r="145" spans="1:26" x14ac:dyDescent="0.2">
      <c r="A145" s="273" t="s">
        <v>1988</v>
      </c>
      <c r="B145" s="127">
        <v>160840.71</v>
      </c>
      <c r="C145" s="127">
        <v>9375</v>
      </c>
      <c r="D145" s="127">
        <v>104450.64</v>
      </c>
      <c r="F145" s="273">
        <v>91541.66</v>
      </c>
      <c r="G145" s="273">
        <v>38946.04</v>
      </c>
      <c r="K145" s="128">
        <v>0</v>
      </c>
      <c r="N145" s="273">
        <v>1748544.54</v>
      </c>
      <c r="P145" s="100">
        <v>1859254.01</v>
      </c>
      <c r="R145" s="100">
        <v>511.16</v>
      </c>
      <c r="S145" s="100">
        <v>1030116.5</v>
      </c>
      <c r="U145" s="129">
        <v>1729749.5</v>
      </c>
      <c r="X145" s="129">
        <v>811781.04</v>
      </c>
      <c r="Y145" s="129">
        <v>65673.740000000005</v>
      </c>
      <c r="Z145" s="129">
        <v>1182.3499999999999</v>
      </c>
    </row>
    <row r="146" spans="1:26" x14ac:dyDescent="0.2">
      <c r="A146" s="273" t="s">
        <v>1989</v>
      </c>
      <c r="B146" s="127">
        <v>284044.34000000003</v>
      </c>
      <c r="C146" s="127">
        <v>12500</v>
      </c>
      <c r="D146" s="127">
        <v>149031.4</v>
      </c>
      <c r="F146" s="273">
        <v>1365571.28</v>
      </c>
      <c r="G146" s="273">
        <v>125535.47</v>
      </c>
      <c r="K146" s="128">
        <v>361.52</v>
      </c>
      <c r="M146" s="273">
        <v>4381.12</v>
      </c>
      <c r="N146" s="273">
        <v>577706.88</v>
      </c>
      <c r="P146" s="100">
        <v>1535308.69</v>
      </c>
      <c r="R146" s="100">
        <v>731.89</v>
      </c>
      <c r="S146" s="100">
        <v>1208070.5</v>
      </c>
      <c r="T146" s="100">
        <v>17500</v>
      </c>
      <c r="U146" s="129">
        <v>1707376.5</v>
      </c>
      <c r="X146" s="129">
        <v>689078.97</v>
      </c>
      <c r="Y146" s="129">
        <v>99424.15</v>
      </c>
      <c r="Z146" s="129">
        <v>967.28</v>
      </c>
    </row>
    <row r="147" spans="1:26" x14ac:dyDescent="0.2">
      <c r="A147" s="273" t="s">
        <v>1990</v>
      </c>
      <c r="B147" s="127">
        <v>400828.12</v>
      </c>
      <c r="C147" s="127">
        <v>0</v>
      </c>
      <c r="D147" s="127">
        <v>326469.34999999998</v>
      </c>
      <c r="F147" s="273">
        <v>43840.160000000003</v>
      </c>
      <c r="G147" s="273">
        <v>143630.82</v>
      </c>
      <c r="K147" s="128">
        <v>863.38</v>
      </c>
      <c r="N147" s="273">
        <v>3628551.99</v>
      </c>
      <c r="P147" s="100">
        <v>1808460.9</v>
      </c>
      <c r="R147" s="100">
        <v>833.7</v>
      </c>
      <c r="S147" s="100">
        <v>563377.5</v>
      </c>
      <c r="T147" s="100">
        <v>10523.75</v>
      </c>
      <c r="U147" s="129">
        <v>997686.5</v>
      </c>
      <c r="X147" s="129">
        <v>773091.43</v>
      </c>
      <c r="Y147" s="129">
        <v>109408.37</v>
      </c>
      <c r="Z147" s="129">
        <v>1182.3499999999999</v>
      </c>
    </row>
    <row r="148" spans="1:26" x14ac:dyDescent="0.2">
      <c r="A148" s="273" t="s">
        <v>1991</v>
      </c>
      <c r="B148" s="127">
        <v>441537.29</v>
      </c>
      <c r="C148" s="127">
        <v>0</v>
      </c>
      <c r="D148" s="127">
        <v>87387.76</v>
      </c>
      <c r="F148" s="273">
        <v>372228.19</v>
      </c>
      <c r="G148" s="273">
        <v>63431.96</v>
      </c>
      <c r="N148" s="273">
        <v>2252597.11</v>
      </c>
      <c r="P148" s="100">
        <v>1186698.29</v>
      </c>
      <c r="Q148" s="100">
        <v>63400</v>
      </c>
      <c r="R148" s="100">
        <v>838.63</v>
      </c>
      <c r="S148" s="100">
        <v>950673.5</v>
      </c>
      <c r="T148" s="100">
        <v>21000</v>
      </c>
      <c r="U148" s="129">
        <v>1344499.5</v>
      </c>
      <c r="X148" s="129">
        <v>581064.52</v>
      </c>
      <c r="Y148" s="129">
        <v>130956.42</v>
      </c>
      <c r="Z148" s="129">
        <v>967.28</v>
      </c>
    </row>
    <row r="149" spans="1:26" x14ac:dyDescent="0.2">
      <c r="A149" s="273" t="s">
        <v>1992</v>
      </c>
      <c r="B149" s="127">
        <v>194660.85</v>
      </c>
      <c r="C149" s="127">
        <v>0</v>
      </c>
      <c r="D149" s="127">
        <v>49906.03</v>
      </c>
      <c r="F149" s="273">
        <v>1542065.64</v>
      </c>
      <c r="G149" s="273">
        <v>76921.17</v>
      </c>
      <c r="N149" s="273">
        <v>605433.22</v>
      </c>
      <c r="P149" s="100">
        <v>861895.01</v>
      </c>
      <c r="Q149" s="100">
        <v>13000</v>
      </c>
      <c r="R149" s="100">
        <v>366.27</v>
      </c>
      <c r="S149" s="100">
        <v>312963</v>
      </c>
      <c r="U149" s="129">
        <v>554929</v>
      </c>
      <c r="X149" s="129">
        <v>402835.09</v>
      </c>
      <c r="Y149" s="129">
        <v>133712.73000000001</v>
      </c>
      <c r="Z149" s="129">
        <v>967.28</v>
      </c>
    </row>
    <row r="150" spans="1:26" x14ac:dyDescent="0.2">
      <c r="A150" s="273" t="s">
        <v>1993</v>
      </c>
      <c r="B150" s="127">
        <v>690887.36</v>
      </c>
      <c r="C150" s="127">
        <v>0</v>
      </c>
      <c r="D150" s="127">
        <v>79402.63</v>
      </c>
      <c r="F150" s="273">
        <v>1089479.8799999999</v>
      </c>
      <c r="G150" s="273">
        <v>40370.47</v>
      </c>
      <c r="N150" s="273">
        <v>698047.3</v>
      </c>
      <c r="P150" s="100">
        <v>1163784.5900000001</v>
      </c>
      <c r="Q150" s="100">
        <v>17780</v>
      </c>
      <c r="R150" s="100">
        <v>483.31</v>
      </c>
      <c r="S150" s="100">
        <v>889745.5</v>
      </c>
      <c r="T150" s="100">
        <v>21000</v>
      </c>
      <c r="U150" s="129">
        <v>1114890.5</v>
      </c>
      <c r="X150" s="129">
        <v>333307.02</v>
      </c>
      <c r="Y150" s="129">
        <v>84902.51</v>
      </c>
      <c r="Z150" s="129">
        <v>1182.3499999999999</v>
      </c>
    </row>
    <row r="151" spans="1:26" x14ac:dyDescent="0.2">
      <c r="A151" s="273" t="s">
        <v>1994</v>
      </c>
      <c r="B151" s="127">
        <v>213019.09</v>
      </c>
      <c r="C151" s="127">
        <v>0</v>
      </c>
      <c r="D151" s="127">
        <v>55287.88</v>
      </c>
      <c r="F151" s="273">
        <v>1099391.1200000001</v>
      </c>
      <c r="G151" s="273">
        <v>79796.149999999994</v>
      </c>
      <c r="K151" s="128">
        <v>504.81</v>
      </c>
      <c r="N151" s="273">
        <v>399608.02</v>
      </c>
      <c r="P151" s="100">
        <v>661904.5</v>
      </c>
      <c r="R151" s="100">
        <v>243.55</v>
      </c>
      <c r="S151" s="100">
        <v>228585</v>
      </c>
      <c r="T151" s="100">
        <v>21000</v>
      </c>
      <c r="U151" s="129">
        <v>465624</v>
      </c>
      <c r="X151" s="129">
        <v>299234.12</v>
      </c>
      <c r="Y151" s="129">
        <v>80675.070000000007</v>
      </c>
      <c r="Z151" s="129">
        <v>967.28</v>
      </c>
    </row>
    <row r="152" spans="1:26" x14ac:dyDescent="0.2">
      <c r="A152" s="273" t="s">
        <v>1995</v>
      </c>
      <c r="B152" s="127">
        <v>92673.08</v>
      </c>
      <c r="C152" s="127">
        <v>0</v>
      </c>
      <c r="D152" s="127">
        <v>65828.53</v>
      </c>
      <c r="F152" s="273">
        <v>84210.45</v>
      </c>
      <c r="G152" s="273">
        <v>118004.38</v>
      </c>
      <c r="K152" s="128">
        <v>64.11</v>
      </c>
      <c r="N152" s="273">
        <v>1677902.08</v>
      </c>
      <c r="P152" s="100">
        <v>1131023.6299999999</v>
      </c>
      <c r="Q152" s="100">
        <v>35000</v>
      </c>
      <c r="R152" s="100">
        <v>250.94</v>
      </c>
      <c r="S152" s="100">
        <v>470179.5</v>
      </c>
      <c r="T152" s="100">
        <v>10500</v>
      </c>
      <c r="U152" s="129">
        <v>1035259.5</v>
      </c>
      <c r="X152" s="129">
        <v>417331.71</v>
      </c>
      <c r="Y152" s="129">
        <v>66363.429999999993</v>
      </c>
      <c r="Z152" s="129">
        <v>2382.35</v>
      </c>
    </row>
    <row r="153" spans="1:26" x14ac:dyDescent="0.2">
      <c r="A153" s="273" t="s">
        <v>1996</v>
      </c>
      <c r="B153" s="127">
        <v>191166.12</v>
      </c>
      <c r="C153" s="127">
        <v>0</v>
      </c>
      <c r="D153" s="127">
        <v>127012.76</v>
      </c>
      <c r="F153" s="273">
        <v>768999.82</v>
      </c>
      <c r="G153" s="273">
        <v>99560.09</v>
      </c>
      <c r="K153" s="128">
        <v>0</v>
      </c>
      <c r="N153" s="273">
        <v>511906.95</v>
      </c>
      <c r="P153" s="100">
        <v>1474822.11</v>
      </c>
      <c r="Q153" s="100">
        <v>71200</v>
      </c>
      <c r="R153" s="100">
        <v>508.74</v>
      </c>
      <c r="S153" s="100">
        <v>1188061</v>
      </c>
      <c r="T153" s="100">
        <v>31500</v>
      </c>
      <c r="U153" s="129">
        <v>1795277</v>
      </c>
      <c r="X153" s="129">
        <v>717536.97</v>
      </c>
      <c r="Y153" s="129">
        <v>93432.3</v>
      </c>
      <c r="Z153" s="129">
        <v>1182.3499999999999</v>
      </c>
    </row>
    <row r="154" spans="1:26" x14ac:dyDescent="0.2">
      <c r="A154" s="273" t="s">
        <v>1997</v>
      </c>
      <c r="B154" s="127">
        <v>717916.16000000003</v>
      </c>
      <c r="C154" s="127">
        <v>30000</v>
      </c>
      <c r="D154" s="127">
        <v>117178.35</v>
      </c>
      <c r="F154" s="273">
        <v>722730.61</v>
      </c>
      <c r="G154" s="273">
        <v>143365.79999999999</v>
      </c>
      <c r="K154" s="128">
        <v>700.93</v>
      </c>
      <c r="N154" s="273">
        <v>3252587.34</v>
      </c>
      <c r="P154" s="100">
        <v>1302412.73</v>
      </c>
      <c r="Q154" s="100">
        <v>146500</v>
      </c>
      <c r="R154" s="100">
        <v>1046.2</v>
      </c>
      <c r="S154" s="100">
        <v>871895.5</v>
      </c>
      <c r="T154" s="100">
        <v>21000</v>
      </c>
      <c r="U154" s="129">
        <v>1242622.5</v>
      </c>
      <c r="X154" s="129">
        <v>693356.14</v>
      </c>
      <c r="Y154" s="129">
        <v>148823.99</v>
      </c>
      <c r="Z154" s="129">
        <v>967.28</v>
      </c>
    </row>
    <row r="155" spans="1:26" x14ac:dyDescent="0.2">
      <c r="A155" s="273" t="s">
        <v>2042</v>
      </c>
      <c r="B155" s="127">
        <v>393582.97</v>
      </c>
      <c r="C155" s="127">
        <v>0</v>
      </c>
      <c r="D155" s="127">
        <v>131157.20000000001</v>
      </c>
      <c r="F155" s="273">
        <v>1542919.92</v>
      </c>
      <c r="G155" s="273">
        <v>29322.62</v>
      </c>
      <c r="N155" s="273">
        <v>2705484.32</v>
      </c>
      <c r="P155" s="100">
        <v>1087695.56</v>
      </c>
      <c r="R155" s="100">
        <v>1306.8</v>
      </c>
      <c r="S155" s="100">
        <v>780531.5</v>
      </c>
      <c r="T155" s="100">
        <v>10500</v>
      </c>
      <c r="U155" s="129">
        <v>1244922.5</v>
      </c>
      <c r="X155" s="129">
        <v>638121.26</v>
      </c>
      <c r="Y155" s="129">
        <v>93084.66</v>
      </c>
      <c r="Z155" s="129">
        <v>967.28</v>
      </c>
    </row>
    <row r="156" spans="1:26" x14ac:dyDescent="0.2">
      <c r="A156" s="273" t="s">
        <v>1998</v>
      </c>
      <c r="B156" s="127">
        <v>771903.73</v>
      </c>
      <c r="C156" s="127">
        <v>0</v>
      </c>
      <c r="D156" s="127">
        <v>65899.899999999994</v>
      </c>
      <c r="F156" s="273">
        <v>674395.89</v>
      </c>
      <c r="G156" s="273">
        <v>663987.86</v>
      </c>
      <c r="I156" s="128">
        <v>19507.5</v>
      </c>
      <c r="M156" s="273">
        <v>3450.4</v>
      </c>
      <c r="N156" s="273">
        <v>1733406.94</v>
      </c>
      <c r="P156" s="100">
        <v>970712.37</v>
      </c>
      <c r="Q156" s="100">
        <v>370000</v>
      </c>
      <c r="R156" s="100">
        <v>397.21</v>
      </c>
      <c r="S156" s="100">
        <v>1122190</v>
      </c>
      <c r="T156" s="100">
        <v>350</v>
      </c>
      <c r="U156" s="129">
        <v>1344160</v>
      </c>
      <c r="X156" s="129">
        <v>386604.87</v>
      </c>
      <c r="Y156" s="129">
        <v>199913.28</v>
      </c>
    </row>
    <row r="157" spans="1:26" x14ac:dyDescent="0.2">
      <c r="A157" s="273" t="s">
        <v>1999</v>
      </c>
      <c r="B157" s="127">
        <v>522883.72</v>
      </c>
      <c r="C157" s="127">
        <v>0</v>
      </c>
      <c r="D157" s="127">
        <v>35627.71</v>
      </c>
      <c r="F157" s="273">
        <v>367871.65</v>
      </c>
      <c r="G157" s="273">
        <v>31039.61</v>
      </c>
      <c r="I157" s="128">
        <v>16987.5</v>
      </c>
      <c r="M157" s="273">
        <v>-12995.5</v>
      </c>
      <c r="N157" s="273">
        <v>1890457.72</v>
      </c>
      <c r="P157" s="100">
        <v>755985.15</v>
      </c>
      <c r="Q157" s="100">
        <v>135000</v>
      </c>
      <c r="R157" s="100">
        <v>370.48</v>
      </c>
      <c r="S157" s="100">
        <v>395500</v>
      </c>
      <c r="U157" s="129">
        <v>552157</v>
      </c>
      <c r="X157" s="129">
        <v>304247.65999999997</v>
      </c>
      <c r="Y157" s="129">
        <v>89197.41</v>
      </c>
      <c r="Z157" s="129">
        <v>8100</v>
      </c>
    </row>
    <row r="158" spans="1:26" x14ac:dyDescent="0.2">
      <c r="A158" s="273" t="s">
        <v>2000</v>
      </c>
      <c r="B158" s="127">
        <v>920584.65</v>
      </c>
      <c r="C158" s="127">
        <v>0</v>
      </c>
      <c r="D158" s="127">
        <v>82522.350000000006</v>
      </c>
      <c r="F158" s="273">
        <v>2372076.1</v>
      </c>
      <c r="G158" s="273">
        <v>51307.85</v>
      </c>
      <c r="I158" s="128">
        <v>19987.5</v>
      </c>
      <c r="M158" s="273">
        <v>1642</v>
      </c>
      <c r="N158" s="273">
        <v>715300.29</v>
      </c>
      <c r="P158" s="100">
        <v>1006959.07</v>
      </c>
      <c r="Q158" s="100">
        <v>163020</v>
      </c>
      <c r="R158" s="100">
        <v>836.63</v>
      </c>
      <c r="S158" s="100">
        <v>727570</v>
      </c>
      <c r="U158" s="129">
        <v>972430</v>
      </c>
      <c r="X158" s="129">
        <v>384845.79</v>
      </c>
      <c r="Y158" s="129">
        <v>163575.17000000001</v>
      </c>
      <c r="Z158" s="129">
        <v>2.1</v>
      </c>
    </row>
    <row r="159" spans="1:26" x14ac:dyDescent="0.2">
      <c r="A159" s="273" t="s">
        <v>2001</v>
      </c>
      <c r="B159" s="127">
        <v>1071460.33</v>
      </c>
      <c r="C159" s="127">
        <v>0</v>
      </c>
      <c r="D159" s="127">
        <v>60549.17</v>
      </c>
      <c r="F159" s="273">
        <v>402982.35</v>
      </c>
      <c r="G159" s="273">
        <v>7518.98</v>
      </c>
      <c r="I159" s="128">
        <v>17587.5</v>
      </c>
      <c r="K159" s="128">
        <v>119.45</v>
      </c>
      <c r="N159" s="273">
        <v>1595931.52</v>
      </c>
      <c r="P159" s="100">
        <v>968135.51</v>
      </c>
      <c r="Q159" s="100">
        <v>470000</v>
      </c>
      <c r="R159" s="100">
        <v>1566.09</v>
      </c>
      <c r="S159" s="100">
        <v>477680</v>
      </c>
      <c r="T159" s="100">
        <v>1600</v>
      </c>
      <c r="U159" s="129">
        <v>706451</v>
      </c>
      <c r="X159" s="129">
        <v>377115.5</v>
      </c>
      <c r="Y159" s="129">
        <v>80416.7</v>
      </c>
      <c r="Z159" s="129">
        <v>90000.05</v>
      </c>
    </row>
    <row r="160" spans="1:26" x14ac:dyDescent="0.2">
      <c r="A160" s="273" t="s">
        <v>2002</v>
      </c>
      <c r="B160" s="127">
        <v>587059.5</v>
      </c>
      <c r="C160" s="127">
        <v>0</v>
      </c>
      <c r="D160" s="127">
        <v>40093.24</v>
      </c>
      <c r="F160" s="273">
        <v>342508.37</v>
      </c>
      <c r="G160" s="273">
        <v>172320.19</v>
      </c>
      <c r="I160" s="128">
        <v>113025.5</v>
      </c>
      <c r="N160" s="273">
        <v>2218013.29</v>
      </c>
      <c r="P160" s="100">
        <v>1397688.04</v>
      </c>
      <c r="R160" s="100">
        <v>606.26</v>
      </c>
      <c r="S160" s="100">
        <v>1155798.5</v>
      </c>
      <c r="T160" s="100">
        <v>12897.94</v>
      </c>
      <c r="U160" s="129">
        <v>1420942.5</v>
      </c>
      <c r="X160" s="129">
        <v>458880.55</v>
      </c>
      <c r="Y160" s="129">
        <v>59624.69</v>
      </c>
    </row>
    <row r="161" spans="1:26" x14ac:dyDescent="0.2">
      <c r="A161" s="273" t="s">
        <v>2003</v>
      </c>
      <c r="B161" s="127">
        <v>593584.37</v>
      </c>
      <c r="C161" s="127">
        <v>0</v>
      </c>
      <c r="D161" s="127">
        <v>39928.6</v>
      </c>
      <c r="F161" s="273">
        <v>132033.84</v>
      </c>
      <c r="G161" s="273">
        <v>906684.49</v>
      </c>
      <c r="M161" s="273">
        <v>-117382.42</v>
      </c>
      <c r="N161" s="273">
        <v>1904185.77</v>
      </c>
      <c r="P161" s="100">
        <v>2565670.88</v>
      </c>
      <c r="R161" s="100">
        <v>393.29</v>
      </c>
      <c r="S161" s="100">
        <v>1464125</v>
      </c>
      <c r="U161" s="129">
        <v>1934243</v>
      </c>
      <c r="X161" s="129">
        <v>699549.86</v>
      </c>
      <c r="Y161" s="129">
        <v>76838.25</v>
      </c>
    </row>
    <row r="162" spans="1:26" x14ac:dyDescent="0.2">
      <c r="A162" s="273" t="s">
        <v>2004</v>
      </c>
      <c r="B162" s="127">
        <v>495805.81</v>
      </c>
      <c r="C162" s="127">
        <v>0</v>
      </c>
      <c r="D162" s="127">
        <v>18498.47</v>
      </c>
      <c r="F162" s="273">
        <v>414928.28</v>
      </c>
      <c r="G162" s="273">
        <v>904557.66</v>
      </c>
      <c r="N162" s="273">
        <v>2050038.21</v>
      </c>
      <c r="P162" s="100">
        <v>2344196.86</v>
      </c>
      <c r="R162" s="100">
        <v>252.95</v>
      </c>
      <c r="S162" s="100">
        <v>982040.51</v>
      </c>
      <c r="T162" s="100">
        <v>12897.94</v>
      </c>
      <c r="U162" s="129">
        <v>1389524.51</v>
      </c>
      <c r="X162" s="129">
        <v>491252.67</v>
      </c>
      <c r="Y162" s="129">
        <v>86089.34</v>
      </c>
      <c r="Z162" s="129">
        <v>0.13</v>
      </c>
    </row>
    <row r="163" spans="1:26" x14ac:dyDescent="0.2">
      <c r="A163" s="273" t="s">
        <v>2005</v>
      </c>
      <c r="B163" s="127">
        <v>999909.77</v>
      </c>
      <c r="C163" s="127">
        <v>0</v>
      </c>
      <c r="D163" s="127">
        <v>53932.800000000003</v>
      </c>
      <c r="F163" s="273">
        <v>2227946.25</v>
      </c>
      <c r="G163" s="273">
        <v>293915.62</v>
      </c>
      <c r="N163" s="273">
        <v>345682.71</v>
      </c>
      <c r="P163" s="100">
        <v>1567672.33</v>
      </c>
      <c r="R163" s="100">
        <v>664.61</v>
      </c>
      <c r="S163" s="100">
        <v>1180571</v>
      </c>
      <c r="U163" s="129">
        <v>1763676</v>
      </c>
      <c r="X163" s="129">
        <v>267168.18</v>
      </c>
      <c r="Y163" s="129">
        <v>244761.29</v>
      </c>
    </row>
    <row r="164" spans="1:26" ht="13.5" customHeight="1" x14ac:dyDescent="0.2">
      <c r="A164" s="273" t="s">
        <v>2006</v>
      </c>
      <c r="B164" s="127">
        <v>951102.06</v>
      </c>
      <c r="C164" s="127">
        <v>0</v>
      </c>
      <c r="D164" s="127">
        <v>42099.56</v>
      </c>
      <c r="F164" s="273">
        <v>991668.62</v>
      </c>
      <c r="G164" s="273">
        <v>104330.44</v>
      </c>
      <c r="H164" s="128">
        <v>2400</v>
      </c>
      <c r="I164" s="128">
        <v>5130</v>
      </c>
      <c r="K164" s="128">
        <v>22.43</v>
      </c>
      <c r="M164" s="273">
        <v>224.3</v>
      </c>
      <c r="N164" s="273">
        <v>633085.80000000005</v>
      </c>
      <c r="P164" s="100">
        <v>690676.21</v>
      </c>
      <c r="Q164" s="100">
        <v>60000</v>
      </c>
      <c r="R164" s="100">
        <v>2076.31</v>
      </c>
      <c r="S164" s="100">
        <v>614180</v>
      </c>
      <c r="T164" s="100">
        <v>23000</v>
      </c>
      <c r="U164" s="129">
        <v>935795</v>
      </c>
      <c r="X164" s="129">
        <v>286720.18</v>
      </c>
      <c r="Y164" s="129">
        <v>72717.89</v>
      </c>
      <c r="Z164" s="129">
        <v>53300</v>
      </c>
    </row>
    <row r="165" spans="1:26" x14ac:dyDescent="0.2">
      <c r="A165" s="273" t="s">
        <v>2007</v>
      </c>
      <c r="B165" s="127">
        <v>801009.4</v>
      </c>
      <c r="C165" s="127">
        <v>0</v>
      </c>
      <c r="D165" s="127">
        <v>62780.23</v>
      </c>
      <c r="F165" s="273">
        <v>142291.44</v>
      </c>
      <c r="G165" s="273">
        <v>168613.5</v>
      </c>
      <c r="I165" s="128">
        <v>26862.5</v>
      </c>
      <c r="K165" s="128">
        <v>100</v>
      </c>
      <c r="N165" s="273">
        <v>1315994.6399999999</v>
      </c>
      <c r="P165" s="100">
        <v>904566.98</v>
      </c>
      <c r="R165" s="100">
        <v>1916.62</v>
      </c>
      <c r="S165" s="100">
        <v>759810</v>
      </c>
      <c r="T165" s="100">
        <v>23500</v>
      </c>
      <c r="U165" s="129">
        <v>1141320</v>
      </c>
      <c r="X165" s="129">
        <v>469888.89</v>
      </c>
      <c r="Y165" s="129">
        <v>65696.960000000006</v>
      </c>
    </row>
    <row r="166" spans="1:26" x14ac:dyDescent="0.2">
      <c r="A166" s="273" t="s">
        <v>2008</v>
      </c>
      <c r="B166" s="127">
        <v>337894.86</v>
      </c>
      <c r="C166" s="127">
        <v>0</v>
      </c>
      <c r="D166" s="127">
        <v>44109.15</v>
      </c>
      <c r="F166" s="273">
        <v>134735.26</v>
      </c>
      <c r="G166" s="273">
        <v>334706.34999999998</v>
      </c>
      <c r="H166" s="128">
        <v>4000</v>
      </c>
      <c r="K166" s="128">
        <v>38.61</v>
      </c>
      <c r="N166" s="273">
        <v>1954472.19</v>
      </c>
      <c r="P166" s="100">
        <v>1173603.3500000001</v>
      </c>
      <c r="Q166" s="100">
        <v>154044</v>
      </c>
      <c r="R166" s="100">
        <v>1032</v>
      </c>
      <c r="S166" s="100">
        <v>600260</v>
      </c>
      <c r="T166" s="100">
        <v>3000</v>
      </c>
      <c r="U166" s="129">
        <v>992830</v>
      </c>
      <c r="X166" s="129">
        <v>601410.94999999995</v>
      </c>
      <c r="Y166" s="129">
        <v>475852.72</v>
      </c>
    </row>
    <row r="167" spans="1:26" x14ac:dyDescent="0.2">
      <c r="A167" s="273" t="s">
        <v>2009</v>
      </c>
      <c r="B167" s="127">
        <v>480797.83</v>
      </c>
      <c r="C167" s="127">
        <v>0</v>
      </c>
      <c r="D167" s="127">
        <v>36622.61</v>
      </c>
      <c r="F167" s="273">
        <v>595083.11</v>
      </c>
      <c r="G167" s="273">
        <v>46758.83</v>
      </c>
      <c r="H167" s="128">
        <v>4700</v>
      </c>
      <c r="I167" s="128">
        <v>16141.92</v>
      </c>
      <c r="K167" s="128">
        <v>42.06</v>
      </c>
      <c r="N167" s="273">
        <v>1659140.58</v>
      </c>
      <c r="P167" s="100">
        <v>739210.47</v>
      </c>
      <c r="R167" s="100">
        <v>1107.17</v>
      </c>
      <c r="S167" s="100">
        <v>1185450</v>
      </c>
      <c r="T167" s="100">
        <v>18000</v>
      </c>
      <c r="U167" s="129">
        <v>1481206</v>
      </c>
      <c r="X167" s="129">
        <v>394103.58</v>
      </c>
      <c r="Y167" s="129">
        <v>84505.47</v>
      </c>
    </row>
    <row r="168" spans="1:26" x14ac:dyDescent="0.2">
      <c r="A168" s="273" t="s">
        <v>2010</v>
      </c>
      <c r="B168" s="127">
        <v>176507.84</v>
      </c>
      <c r="C168" s="127">
        <v>0</v>
      </c>
      <c r="D168" s="127">
        <v>81912.61</v>
      </c>
      <c r="F168" s="273">
        <v>606440.05000000005</v>
      </c>
      <c r="G168" s="273">
        <v>175027.98</v>
      </c>
      <c r="H168" s="128">
        <v>10000</v>
      </c>
      <c r="I168" s="128">
        <v>9923</v>
      </c>
      <c r="K168" s="128">
        <v>0</v>
      </c>
      <c r="M168" s="273">
        <v>7821</v>
      </c>
      <c r="N168" s="273">
        <v>3430123.36</v>
      </c>
      <c r="P168" s="100">
        <v>886406.08</v>
      </c>
      <c r="Q168" s="100">
        <v>159900</v>
      </c>
      <c r="S168" s="100">
        <v>1438150</v>
      </c>
      <c r="T168" s="100">
        <v>80400</v>
      </c>
      <c r="U168" s="129">
        <v>1808200</v>
      </c>
      <c r="X168" s="129">
        <v>481347.46</v>
      </c>
      <c r="Y168" s="129">
        <v>150578.19</v>
      </c>
    </row>
    <row r="169" spans="1:26" x14ac:dyDescent="0.2">
      <c r="A169" s="273" t="s">
        <v>2011</v>
      </c>
      <c r="B169" s="127">
        <v>427569.93</v>
      </c>
      <c r="C169" s="127">
        <v>0</v>
      </c>
      <c r="D169" s="127">
        <v>65885.94</v>
      </c>
      <c r="F169" s="273">
        <v>419001.65</v>
      </c>
      <c r="G169" s="273">
        <v>97399.73</v>
      </c>
      <c r="K169" s="128">
        <v>894.92</v>
      </c>
      <c r="M169" s="273">
        <v>-11100</v>
      </c>
      <c r="N169" s="273">
        <v>2074034.47</v>
      </c>
      <c r="P169" s="100">
        <v>690427.87</v>
      </c>
      <c r="R169" s="100">
        <v>1014.81</v>
      </c>
      <c r="S169" s="100">
        <v>340460</v>
      </c>
      <c r="U169" s="129">
        <v>793640</v>
      </c>
      <c r="X169" s="129">
        <v>248959.37</v>
      </c>
      <c r="Y169" s="129">
        <v>24147.75</v>
      </c>
    </row>
    <row r="170" spans="1:26" x14ac:dyDescent="0.2">
      <c r="A170" s="273" t="s">
        <v>2012</v>
      </c>
      <c r="B170" s="127">
        <v>489934.36</v>
      </c>
      <c r="C170" s="127">
        <v>0</v>
      </c>
      <c r="D170" s="127">
        <v>61842.55</v>
      </c>
      <c r="F170" s="273">
        <v>291165.2</v>
      </c>
      <c r="G170" s="273">
        <v>35422.65</v>
      </c>
      <c r="K170" s="128">
        <v>140480.79999999999</v>
      </c>
      <c r="M170" s="273">
        <v>-42434.46</v>
      </c>
      <c r="N170" s="273">
        <v>2188176.4900000002</v>
      </c>
      <c r="P170" s="100">
        <v>1260946.72</v>
      </c>
      <c r="Q170" s="100">
        <v>165000</v>
      </c>
      <c r="R170" s="100">
        <v>27.8</v>
      </c>
      <c r="S170" s="100">
        <v>618560</v>
      </c>
      <c r="U170" s="129">
        <v>1234350</v>
      </c>
      <c r="X170" s="129">
        <v>517075.41</v>
      </c>
      <c r="Y170" s="129">
        <v>85226.61</v>
      </c>
    </row>
    <row r="171" spans="1:26" x14ac:dyDescent="0.2">
      <c r="A171" s="273" t="s">
        <v>2013</v>
      </c>
      <c r="B171" s="127">
        <v>384703.74</v>
      </c>
      <c r="C171" s="127">
        <v>0</v>
      </c>
      <c r="D171" s="127">
        <v>106941.39</v>
      </c>
      <c r="F171" s="273">
        <v>516338.13</v>
      </c>
      <c r="G171" s="273">
        <v>710815.48</v>
      </c>
      <c r="K171" s="128">
        <v>9340</v>
      </c>
      <c r="M171" s="273">
        <v>5508.56</v>
      </c>
      <c r="N171" s="273">
        <v>1890317.34</v>
      </c>
      <c r="P171" s="100">
        <v>1326685.74</v>
      </c>
      <c r="Q171" s="100">
        <v>90000</v>
      </c>
      <c r="R171" s="100">
        <v>1124</v>
      </c>
      <c r="S171" s="100">
        <v>737178</v>
      </c>
      <c r="U171" s="129">
        <v>1099078</v>
      </c>
      <c r="X171" s="129">
        <v>858514.73</v>
      </c>
      <c r="Y171" s="129">
        <v>71912.929999999993</v>
      </c>
    </row>
    <row r="172" spans="1:26" x14ac:dyDescent="0.2">
      <c r="A172" s="273" t="s">
        <v>2014</v>
      </c>
      <c r="B172" s="127">
        <v>444182.9</v>
      </c>
      <c r="C172" s="127">
        <v>0</v>
      </c>
      <c r="D172" s="127">
        <v>41680.639999999999</v>
      </c>
      <c r="F172" s="273">
        <v>364326.95</v>
      </c>
      <c r="G172" s="273">
        <v>180669.04</v>
      </c>
      <c r="K172" s="128">
        <v>183820.79999999999</v>
      </c>
      <c r="M172" s="273">
        <v>-2270</v>
      </c>
      <c r="N172" s="273">
        <v>2400624.13</v>
      </c>
      <c r="P172" s="100">
        <v>890219.54</v>
      </c>
      <c r="R172" s="100">
        <v>1018.68</v>
      </c>
      <c r="S172" s="100">
        <v>1180016</v>
      </c>
      <c r="U172" s="129">
        <v>1555146</v>
      </c>
      <c r="X172" s="129">
        <v>474813.73</v>
      </c>
      <c r="Y172" s="129">
        <v>111516.37</v>
      </c>
    </row>
    <row r="173" spans="1:26" x14ac:dyDescent="0.2">
      <c r="A173" s="273" t="s">
        <v>2015</v>
      </c>
      <c r="B173" s="127">
        <v>786895.78</v>
      </c>
      <c r="C173" s="127">
        <v>0</v>
      </c>
      <c r="D173" s="127">
        <v>32903.11</v>
      </c>
      <c r="F173" s="273">
        <v>738618</v>
      </c>
      <c r="G173" s="273">
        <v>544563.35</v>
      </c>
      <c r="K173" s="128">
        <v>12407.49</v>
      </c>
      <c r="M173" s="273">
        <v>-16.899999999999999</v>
      </c>
      <c r="N173" s="273">
        <v>1658240.02</v>
      </c>
      <c r="P173" s="100">
        <v>1261156.71</v>
      </c>
      <c r="R173" s="100">
        <v>1886.21</v>
      </c>
      <c r="S173" s="100">
        <v>682310</v>
      </c>
      <c r="T173" s="100">
        <v>10</v>
      </c>
      <c r="U173" s="129">
        <v>1297578</v>
      </c>
      <c r="X173" s="129">
        <v>655927.41</v>
      </c>
      <c r="Y173" s="129">
        <v>111516.37</v>
      </c>
    </row>
    <row r="174" spans="1:26" x14ac:dyDescent="0.2">
      <c r="A174" s="273" t="s">
        <v>2016</v>
      </c>
      <c r="B174" s="127">
        <v>175343.77</v>
      </c>
      <c r="C174" s="127">
        <v>0</v>
      </c>
      <c r="D174" s="127">
        <v>53910.37</v>
      </c>
      <c r="F174" s="273">
        <v>438241.79</v>
      </c>
      <c r="G174" s="273">
        <v>58633.86</v>
      </c>
      <c r="K174" s="128">
        <v>0</v>
      </c>
      <c r="M174" s="273">
        <v>10826.53</v>
      </c>
      <c r="N174" s="273">
        <v>2400624.13</v>
      </c>
      <c r="P174" s="100">
        <v>1241812.6399999999</v>
      </c>
      <c r="Q174" s="100">
        <v>57050</v>
      </c>
      <c r="R174" s="100">
        <v>560.74</v>
      </c>
      <c r="S174" s="100">
        <v>694241</v>
      </c>
      <c r="U174" s="129">
        <v>1343491</v>
      </c>
      <c r="X174" s="129">
        <v>562657.43999999994</v>
      </c>
      <c r="Y174" s="129">
        <v>61475.19</v>
      </c>
    </row>
    <row r="175" spans="1:26" x14ac:dyDescent="0.2">
      <c r="A175" s="273" t="s">
        <v>2017</v>
      </c>
      <c r="B175" s="127">
        <v>550662.75</v>
      </c>
      <c r="C175" s="127">
        <v>0</v>
      </c>
      <c r="D175" s="127">
        <v>15446.69</v>
      </c>
      <c r="F175" s="273">
        <v>176776.31</v>
      </c>
      <c r="G175" s="273">
        <v>112194.33</v>
      </c>
      <c r="K175" s="128">
        <v>140.19</v>
      </c>
      <c r="N175" s="273">
        <v>1908740.29</v>
      </c>
      <c r="P175" s="100">
        <v>1055179.96</v>
      </c>
      <c r="R175" s="100">
        <v>2543.16</v>
      </c>
      <c r="S175" s="100">
        <v>837630</v>
      </c>
      <c r="T175" s="100">
        <v>2379.98</v>
      </c>
      <c r="U175" s="129">
        <v>1233480</v>
      </c>
      <c r="X175" s="129">
        <v>571162.35</v>
      </c>
      <c r="Y175" s="129">
        <v>99222.69</v>
      </c>
    </row>
    <row r="176" spans="1:26" x14ac:dyDescent="0.2">
      <c r="A176" s="273" t="s">
        <v>2018</v>
      </c>
      <c r="B176" s="127">
        <v>698111.96</v>
      </c>
      <c r="C176" s="127">
        <v>0</v>
      </c>
      <c r="D176" s="127">
        <v>9731.6</v>
      </c>
      <c r="F176" s="273">
        <v>567608.73</v>
      </c>
      <c r="G176" s="273">
        <v>163698.74</v>
      </c>
      <c r="K176" s="128">
        <v>46.83</v>
      </c>
      <c r="N176" s="273">
        <v>2036218.61</v>
      </c>
      <c r="P176" s="100">
        <v>1347946.66</v>
      </c>
      <c r="R176" s="100">
        <v>1038.6099999999999</v>
      </c>
      <c r="S176" s="100">
        <v>876110</v>
      </c>
      <c r="U176" s="129">
        <v>1594045</v>
      </c>
      <c r="X176" s="129">
        <v>382586.87</v>
      </c>
      <c r="Y176" s="129">
        <v>190712.63</v>
      </c>
    </row>
    <row r="177" spans="1:26" x14ac:dyDescent="0.2">
      <c r="A177" s="273" t="s">
        <v>2019</v>
      </c>
      <c r="B177" s="127">
        <v>513129.65</v>
      </c>
      <c r="C177" s="127">
        <v>0</v>
      </c>
      <c r="D177" s="127">
        <v>12841.72</v>
      </c>
      <c r="F177" s="273">
        <v>184883.02</v>
      </c>
      <c r="G177" s="273">
        <v>245301.55</v>
      </c>
      <c r="K177" s="128">
        <v>686.91</v>
      </c>
      <c r="M177" s="273">
        <v>1858.62</v>
      </c>
      <c r="N177" s="273">
        <v>2581996.2400000002</v>
      </c>
      <c r="P177" s="100">
        <v>753103.81</v>
      </c>
      <c r="R177" s="100">
        <v>882.33</v>
      </c>
      <c r="S177" s="100">
        <v>739950</v>
      </c>
      <c r="U177" s="129">
        <v>1040775</v>
      </c>
      <c r="X177" s="129">
        <v>248115.87</v>
      </c>
      <c r="Y177" s="129">
        <v>125306.44</v>
      </c>
    </row>
    <row r="178" spans="1:26" x14ac:dyDescent="0.2">
      <c r="A178" s="273" t="s">
        <v>2020</v>
      </c>
      <c r="B178" s="127">
        <v>755994.07</v>
      </c>
      <c r="C178" s="127">
        <v>0</v>
      </c>
      <c r="D178" s="127">
        <v>19391.310000000001</v>
      </c>
      <c r="F178" s="273">
        <v>275598.98</v>
      </c>
      <c r="G178" s="273">
        <v>187029.84</v>
      </c>
      <c r="K178" s="128">
        <v>170.92</v>
      </c>
      <c r="N178" s="273">
        <v>1442473.15</v>
      </c>
      <c r="P178" s="100">
        <v>1107981.0900000001</v>
      </c>
      <c r="Q178" s="100">
        <v>129954</v>
      </c>
      <c r="R178" s="100">
        <v>1084.3699999999999</v>
      </c>
      <c r="S178" s="100">
        <v>627380</v>
      </c>
      <c r="U178" s="129">
        <v>1128760</v>
      </c>
      <c r="X178" s="129">
        <v>415691.87</v>
      </c>
      <c r="Y178" s="129">
        <v>122428.14</v>
      </c>
    </row>
    <row r="179" spans="1:26" x14ac:dyDescent="0.2">
      <c r="A179" s="273" t="s">
        <v>2021</v>
      </c>
      <c r="B179" s="127">
        <v>752622.83</v>
      </c>
      <c r="C179" s="127">
        <v>0</v>
      </c>
      <c r="D179" s="127">
        <v>13728.22</v>
      </c>
      <c r="F179" s="273">
        <v>334092.28000000003</v>
      </c>
      <c r="G179" s="273">
        <v>161516.87</v>
      </c>
      <c r="K179" s="128">
        <v>0</v>
      </c>
      <c r="N179" s="273">
        <v>1708773.29</v>
      </c>
      <c r="P179" s="100">
        <v>699645.38</v>
      </c>
      <c r="R179" s="100">
        <v>1324.22</v>
      </c>
      <c r="S179" s="100">
        <v>653870</v>
      </c>
      <c r="U179" s="129">
        <v>919380</v>
      </c>
      <c r="X179" s="129">
        <v>365283.99</v>
      </c>
      <c r="Y179" s="129">
        <v>119992.44</v>
      </c>
    </row>
    <row r="180" spans="1:26" x14ac:dyDescent="0.2">
      <c r="A180" s="273" t="s">
        <v>2022</v>
      </c>
      <c r="B180" s="127">
        <v>466903.96</v>
      </c>
      <c r="C180" s="127">
        <v>0</v>
      </c>
      <c r="D180" s="127">
        <v>13370.59</v>
      </c>
      <c r="F180" s="273">
        <v>33544.04</v>
      </c>
      <c r="G180" s="273">
        <v>135097.79999999999</v>
      </c>
      <c r="K180" s="128">
        <v>29.8</v>
      </c>
      <c r="M180" s="273">
        <v>1311</v>
      </c>
      <c r="N180" s="273">
        <v>1572242.02</v>
      </c>
      <c r="P180" s="100">
        <v>761188.38</v>
      </c>
      <c r="R180" s="100">
        <v>1782.97</v>
      </c>
      <c r="S180" s="100">
        <v>652460</v>
      </c>
      <c r="U180" s="129">
        <v>936030</v>
      </c>
      <c r="X180" s="129">
        <v>297089.34999999998</v>
      </c>
      <c r="Y180" s="129">
        <v>41915.910000000003</v>
      </c>
    </row>
    <row r="181" spans="1:26" x14ac:dyDescent="0.2">
      <c r="A181" s="273" t="s">
        <v>2023</v>
      </c>
      <c r="B181" s="127">
        <v>533951.76</v>
      </c>
      <c r="C181" s="127">
        <v>0</v>
      </c>
      <c r="D181" s="127">
        <v>11315.75</v>
      </c>
      <c r="E181" s="127">
        <v>37200</v>
      </c>
      <c r="F181" s="273">
        <v>98975.07</v>
      </c>
      <c r="G181" s="273">
        <v>202657.51</v>
      </c>
      <c r="K181" s="128">
        <v>512.26</v>
      </c>
      <c r="N181" s="273">
        <v>1286359.3700000001</v>
      </c>
      <c r="P181" s="100">
        <v>967601.72</v>
      </c>
      <c r="Q181" s="100">
        <v>67550</v>
      </c>
      <c r="R181" s="100">
        <v>893.04</v>
      </c>
      <c r="S181" s="100">
        <v>701130</v>
      </c>
      <c r="U181" s="129">
        <v>1023330</v>
      </c>
      <c r="X181" s="129">
        <v>335748.63</v>
      </c>
      <c r="Y181" s="129">
        <v>58907.66</v>
      </c>
    </row>
    <row r="182" spans="1:26" x14ac:dyDescent="0.2">
      <c r="A182" s="273" t="s">
        <v>2024</v>
      </c>
      <c r="B182" s="127">
        <v>527040.78</v>
      </c>
      <c r="C182" s="127">
        <v>36626.879999999997</v>
      </c>
      <c r="D182" s="127">
        <v>56534.85</v>
      </c>
      <c r="F182" s="273">
        <v>265291.45</v>
      </c>
      <c r="G182" s="273">
        <v>131561.45000000001</v>
      </c>
      <c r="H182" s="128">
        <v>41509.47</v>
      </c>
      <c r="I182" s="128">
        <v>4720.46</v>
      </c>
      <c r="J182" s="128">
        <v>1107</v>
      </c>
      <c r="M182" s="273">
        <v>2696</v>
      </c>
      <c r="N182" s="273">
        <v>1621669.25</v>
      </c>
      <c r="P182" s="100">
        <v>565718.49</v>
      </c>
      <c r="R182" s="100">
        <v>805.24</v>
      </c>
      <c r="S182" s="100">
        <v>415760</v>
      </c>
      <c r="T182" s="100">
        <v>132909.4</v>
      </c>
      <c r="U182" s="129">
        <v>609527</v>
      </c>
      <c r="X182" s="129">
        <v>230694.36</v>
      </c>
      <c r="Y182" s="129">
        <v>55693.4</v>
      </c>
      <c r="Z182" s="129">
        <v>102.46</v>
      </c>
    </row>
    <row r="183" spans="1:26" x14ac:dyDescent="0.2">
      <c r="A183" s="273" t="s">
        <v>2025</v>
      </c>
      <c r="B183" s="127">
        <v>333909.90999999997</v>
      </c>
      <c r="C183" s="127">
        <v>10000</v>
      </c>
      <c r="D183" s="127">
        <v>59909.34</v>
      </c>
      <c r="F183" s="273">
        <v>397142.08</v>
      </c>
      <c r="G183" s="273">
        <v>109515.74</v>
      </c>
      <c r="H183" s="128">
        <v>46760</v>
      </c>
      <c r="N183" s="273">
        <v>2143817.25</v>
      </c>
      <c r="P183" s="100">
        <v>1054578.56</v>
      </c>
      <c r="R183" s="100">
        <v>439.86</v>
      </c>
      <c r="S183" s="100">
        <v>831030</v>
      </c>
      <c r="T183" s="100">
        <v>80385</v>
      </c>
      <c r="U183" s="129">
        <v>1148520</v>
      </c>
      <c r="X183" s="129">
        <v>406150.35</v>
      </c>
      <c r="Y183" s="129">
        <v>89430.92</v>
      </c>
    </row>
    <row r="184" spans="1:26" x14ac:dyDescent="0.2">
      <c r="A184" s="273" t="s">
        <v>2026</v>
      </c>
      <c r="B184" s="127">
        <v>580136.16</v>
      </c>
      <c r="C184" s="127">
        <v>20247.95</v>
      </c>
      <c r="D184" s="127">
        <v>38173.01</v>
      </c>
      <c r="F184" s="273">
        <v>2412769.34</v>
      </c>
      <c r="G184" s="273">
        <v>185013.8</v>
      </c>
      <c r="H184" s="128">
        <v>26155</v>
      </c>
      <c r="N184" s="273">
        <v>309335.96999999997</v>
      </c>
      <c r="P184" s="100">
        <v>634169.27</v>
      </c>
      <c r="R184" s="100">
        <v>23.29</v>
      </c>
      <c r="S184" s="100">
        <v>585320</v>
      </c>
      <c r="T184" s="100">
        <v>126600</v>
      </c>
      <c r="U184" s="129">
        <v>791670</v>
      </c>
      <c r="X184" s="129">
        <v>229589.86</v>
      </c>
      <c r="Y184" s="129">
        <v>98428.08</v>
      </c>
    </row>
    <row r="185" spans="1:26" x14ac:dyDescent="0.2">
      <c r="A185" s="273" t="s">
        <v>2027</v>
      </c>
      <c r="B185" s="127">
        <v>271511.63</v>
      </c>
      <c r="C185" s="127">
        <v>45269.56</v>
      </c>
      <c r="D185" s="127">
        <v>42945.53</v>
      </c>
      <c r="F185" s="273">
        <v>137128.06</v>
      </c>
      <c r="G185" s="273">
        <v>98384.56</v>
      </c>
      <c r="H185" s="128">
        <v>12300</v>
      </c>
      <c r="I185" s="128">
        <v>55937</v>
      </c>
      <c r="K185" s="128">
        <v>7750</v>
      </c>
      <c r="N185" s="273">
        <v>1558084.6</v>
      </c>
      <c r="P185" s="100">
        <v>680020.22</v>
      </c>
      <c r="Q185" s="100">
        <v>25000</v>
      </c>
      <c r="R185" s="100">
        <v>283.3</v>
      </c>
      <c r="S185" s="100">
        <v>393570</v>
      </c>
      <c r="T185" s="100">
        <v>95292.99</v>
      </c>
      <c r="U185" s="129">
        <v>654120</v>
      </c>
      <c r="X185" s="129">
        <v>444584.23</v>
      </c>
      <c r="Y185" s="129">
        <v>81258.570000000007</v>
      </c>
    </row>
    <row r="186" spans="1:26" x14ac:dyDescent="0.2">
      <c r="A186" s="273" t="s">
        <v>2028</v>
      </c>
      <c r="B186" s="127">
        <v>604021.61</v>
      </c>
      <c r="C186" s="127">
        <v>8434.15</v>
      </c>
      <c r="D186" s="127">
        <v>50462.58</v>
      </c>
      <c r="F186" s="273">
        <v>412946.04</v>
      </c>
      <c r="G186" s="273">
        <v>303274.86</v>
      </c>
      <c r="H186" s="128">
        <v>4800</v>
      </c>
      <c r="M186" s="273">
        <v>20571.91</v>
      </c>
      <c r="N186" s="273">
        <v>1939631.19</v>
      </c>
      <c r="P186" s="100">
        <v>1201889.05</v>
      </c>
      <c r="Q186" s="100">
        <v>30000</v>
      </c>
      <c r="R186" s="100">
        <v>730.31</v>
      </c>
      <c r="S186" s="100">
        <v>679650</v>
      </c>
      <c r="T186" s="100">
        <v>164766</v>
      </c>
      <c r="U186" s="129">
        <v>1184723</v>
      </c>
      <c r="X186" s="129">
        <v>401611.14</v>
      </c>
      <c r="Y186" s="129">
        <v>162010.56</v>
      </c>
    </row>
    <row r="187" spans="1:26" x14ac:dyDescent="0.2">
      <c r="A187" s="273" t="s">
        <v>2029</v>
      </c>
      <c r="B187" s="127">
        <v>798667.49</v>
      </c>
      <c r="C187" s="127">
        <v>39398.449999999997</v>
      </c>
      <c r="D187" s="127">
        <v>194453.56</v>
      </c>
      <c r="F187" s="273">
        <v>163156.64000000001</v>
      </c>
      <c r="G187" s="273">
        <v>160266.87</v>
      </c>
      <c r="H187" s="128">
        <v>1217.2</v>
      </c>
      <c r="I187" s="128">
        <v>15120</v>
      </c>
      <c r="N187" s="273">
        <v>2258666.42</v>
      </c>
      <c r="P187" s="100">
        <v>1513413.39</v>
      </c>
      <c r="R187" s="100">
        <v>1124.4100000000001</v>
      </c>
      <c r="S187" s="100">
        <v>1226500</v>
      </c>
      <c r="T187" s="100">
        <v>167308.01999999999</v>
      </c>
      <c r="U187" s="129">
        <v>1837769</v>
      </c>
      <c r="X187" s="129">
        <v>412925.51</v>
      </c>
      <c r="Y187" s="129">
        <v>147643.92000000001</v>
      </c>
    </row>
    <row r="188" spans="1:26" x14ac:dyDescent="0.2">
      <c r="A188" s="273" t="s">
        <v>2030</v>
      </c>
      <c r="B188" s="127">
        <v>229414.39</v>
      </c>
      <c r="C188" s="127">
        <v>33357.85</v>
      </c>
      <c r="D188" s="127">
        <v>73815.34</v>
      </c>
      <c r="F188" s="273">
        <v>-29021.01</v>
      </c>
      <c r="G188" s="273">
        <v>778539.91</v>
      </c>
      <c r="H188" s="128">
        <v>5522</v>
      </c>
      <c r="I188" s="128">
        <v>43070</v>
      </c>
      <c r="M188" s="273">
        <v>7230</v>
      </c>
      <c r="N188" s="273">
        <v>3335566.08</v>
      </c>
      <c r="P188" s="100">
        <v>515901.37</v>
      </c>
      <c r="R188" s="100">
        <v>723.02</v>
      </c>
      <c r="S188" s="100">
        <v>435825</v>
      </c>
      <c r="T188" s="100">
        <v>726677</v>
      </c>
      <c r="U188" s="129">
        <v>572413</v>
      </c>
      <c r="X188" s="129">
        <v>253784.32000000001</v>
      </c>
      <c r="Y188" s="129">
        <v>88746.54</v>
      </c>
      <c r="Z188" s="129">
        <v>70.12</v>
      </c>
    </row>
    <row r="189" spans="1:26" x14ac:dyDescent="0.2">
      <c r="A189" s="273" t="s">
        <v>2031</v>
      </c>
      <c r="B189" s="127">
        <v>660887.85</v>
      </c>
      <c r="C189" s="127">
        <v>22500</v>
      </c>
      <c r="D189" s="127">
        <v>14991.17</v>
      </c>
      <c r="F189" s="273">
        <v>326370.58</v>
      </c>
      <c r="G189" s="273">
        <v>113142.38</v>
      </c>
      <c r="H189" s="128">
        <v>29390</v>
      </c>
      <c r="I189" s="128">
        <v>60184.69</v>
      </c>
      <c r="K189" s="128">
        <v>0</v>
      </c>
      <c r="N189" s="273">
        <v>1980732.96</v>
      </c>
      <c r="P189" s="100">
        <v>1087475.26</v>
      </c>
      <c r="Q189" s="100">
        <v>109750</v>
      </c>
      <c r="R189" s="100">
        <v>1651.56</v>
      </c>
      <c r="S189" s="100">
        <v>529225</v>
      </c>
      <c r="T189" s="100">
        <v>193985.61</v>
      </c>
      <c r="U189" s="129">
        <v>987727</v>
      </c>
      <c r="X189" s="129">
        <v>433268.57</v>
      </c>
      <c r="Y189" s="129">
        <v>116955.59</v>
      </c>
    </row>
    <row r="190" spans="1:26" x14ac:dyDescent="0.2">
      <c r="A190" s="273" t="s">
        <v>2043</v>
      </c>
      <c r="D190" s="127">
        <v>79738.59</v>
      </c>
      <c r="G190" s="273">
        <v>202864.53</v>
      </c>
      <c r="M190" s="273">
        <v>253135.82</v>
      </c>
      <c r="P190" s="100">
        <v>215033.39</v>
      </c>
      <c r="X190" s="129">
        <v>153198.1</v>
      </c>
      <c r="Y190" s="129">
        <v>32367.99</v>
      </c>
    </row>
    <row r="191" spans="1:26" x14ac:dyDescent="0.2">
      <c r="A191" s="273" t="s">
        <v>2048</v>
      </c>
      <c r="B191" s="127">
        <v>823279.23</v>
      </c>
      <c r="D191" s="127">
        <v>8900.2999999999993</v>
      </c>
      <c r="F191" s="273">
        <v>1589955.28</v>
      </c>
      <c r="G191" s="273">
        <v>255334.95</v>
      </c>
      <c r="K191" s="128">
        <v>20.05</v>
      </c>
      <c r="M191" s="273">
        <v>1543043.3</v>
      </c>
      <c r="N191" s="273">
        <v>669277.43000000005</v>
      </c>
      <c r="P191" s="100">
        <v>1047868.78</v>
      </c>
      <c r="Q191" s="100">
        <v>282600</v>
      </c>
      <c r="R191" s="100">
        <v>712.41</v>
      </c>
      <c r="S191" s="100">
        <v>145040</v>
      </c>
      <c r="U191" s="129">
        <v>459060</v>
      </c>
      <c r="X191" s="129">
        <v>402017.48</v>
      </c>
      <c r="Y191" s="129">
        <v>133283.73000000001</v>
      </c>
    </row>
    <row r="192" spans="1:26" x14ac:dyDescent="0.2">
      <c r="A192" s="273" t="s">
        <v>2049</v>
      </c>
      <c r="B192" s="127">
        <v>1031584.24</v>
      </c>
      <c r="C192" s="127">
        <v>74235.3</v>
      </c>
      <c r="D192" s="127">
        <v>143822.91</v>
      </c>
      <c r="G192" s="273">
        <v>36848.49</v>
      </c>
      <c r="M192" s="273">
        <v>804508.72</v>
      </c>
      <c r="P192" s="100">
        <v>920241.21</v>
      </c>
      <c r="Q192" s="100">
        <v>213810</v>
      </c>
      <c r="R192" s="100">
        <v>712.52</v>
      </c>
      <c r="U192" s="129">
        <v>169974</v>
      </c>
      <c r="X192" s="129">
        <v>452584.15</v>
      </c>
      <c r="Y192" s="129">
        <v>18768.36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J195"/>
  <sheetViews>
    <sheetView topLeftCell="U1" zoomScale="40" zoomScaleNormal="40" workbookViewId="0">
      <selection activeCell="AH23" sqref="AH23"/>
    </sheetView>
  </sheetViews>
  <sheetFormatPr defaultColWidth="9" defaultRowHeight="14.25" x14ac:dyDescent="0.2"/>
  <cols>
    <col min="1" max="1" width="6" style="1" customWidth="1"/>
    <col min="2" max="2" width="18.125" style="1" bestFit="1" customWidth="1"/>
    <col min="3" max="3" width="7.75" style="92" bestFit="1" customWidth="1"/>
    <col min="4" max="4" width="25.125" style="93" customWidth="1"/>
    <col min="5" max="5" width="39.125" style="126" bestFit="1" customWidth="1"/>
    <col min="6" max="6" width="31.875" style="127" bestFit="1" customWidth="1"/>
    <col min="7" max="7" width="31" style="127" bestFit="1" customWidth="1"/>
    <col min="8" max="8" width="22.75" style="127" bestFit="1" customWidth="1"/>
    <col min="9" max="9" width="22.5" style="127" bestFit="1" customWidth="1"/>
    <col min="10" max="10" width="15" style="126" bestFit="1" customWidth="1"/>
    <col min="11" max="11" width="14.625" style="126" bestFit="1" customWidth="1"/>
    <col min="12" max="12" width="16.625" style="128" bestFit="1" customWidth="1"/>
    <col min="13" max="13" width="18.875" style="128" bestFit="1" customWidth="1"/>
    <col min="14" max="14" width="18.125" style="128" bestFit="1" customWidth="1"/>
    <col min="15" max="15" width="20.125" style="128" bestFit="1" customWidth="1"/>
    <col min="16" max="16" width="26.5" style="126" bestFit="1" customWidth="1"/>
    <col min="17" max="17" width="26.625" style="126" bestFit="1" customWidth="1"/>
    <col min="18" max="18" width="15" style="126" bestFit="1" customWidth="1"/>
    <col min="19" max="19" width="26.125" style="100" bestFit="1" customWidth="1"/>
    <col min="20" max="20" width="42.875" style="100" bestFit="1" customWidth="1"/>
    <col min="21" max="21" width="43.625" style="100" bestFit="1" customWidth="1"/>
    <col min="22" max="22" width="27.75" style="100" bestFit="1" customWidth="1"/>
    <col min="23" max="23" width="53.125" style="100" bestFit="1" customWidth="1"/>
    <col min="24" max="24" width="14.625" style="100" bestFit="1" customWidth="1"/>
    <col min="25" max="25" width="19.125" style="129" bestFit="1" customWidth="1"/>
    <col min="26" max="26" width="25.5" style="129" bestFit="1" customWidth="1"/>
    <col min="27" max="27" width="23.875" style="129" bestFit="1" customWidth="1"/>
    <col min="28" max="28" width="41" style="129" bestFit="1" customWidth="1"/>
    <col min="29" max="29" width="41" style="129" customWidth="1"/>
    <col min="30" max="30" width="29.625" style="129" bestFit="1" customWidth="1"/>
    <col min="31" max="31" width="20.125" style="102" customWidth="1"/>
    <col min="32" max="32" width="15.5" style="36" bestFit="1" customWidth="1"/>
    <col min="33" max="33" width="14.125" style="31" bestFit="1" customWidth="1"/>
    <col min="34" max="34" width="15.125" style="40" bestFit="1" customWidth="1"/>
    <col min="35" max="35" width="15.125" style="41" bestFit="1" customWidth="1"/>
    <col min="36" max="36" width="16.75" style="32" bestFit="1" customWidth="1"/>
    <col min="37" max="16384" width="9" style="1"/>
  </cols>
  <sheetData>
    <row r="1" spans="3:36" x14ac:dyDescent="0.2">
      <c r="E1" s="273" t="s">
        <v>591</v>
      </c>
      <c r="F1" s="127" t="s">
        <v>1440</v>
      </c>
      <c r="G1" s="127" t="s">
        <v>1441</v>
      </c>
      <c r="H1" s="127" t="s">
        <v>1442</v>
      </c>
      <c r="I1" s="127" t="s">
        <v>1443</v>
      </c>
      <c r="J1" s="273" t="s">
        <v>1445</v>
      </c>
      <c r="K1" s="273" t="s">
        <v>1446</v>
      </c>
      <c r="L1" s="128" t="s">
        <v>1449</v>
      </c>
      <c r="M1" s="128" t="s">
        <v>1450</v>
      </c>
      <c r="N1" s="128" t="s">
        <v>1451</v>
      </c>
      <c r="O1" s="128" t="s">
        <v>1452</v>
      </c>
      <c r="P1" s="273" t="s">
        <v>1454</v>
      </c>
      <c r="Q1" s="273" t="s">
        <v>1455</v>
      </c>
      <c r="R1" s="273" t="s">
        <v>1456</v>
      </c>
      <c r="S1" s="100" t="s">
        <v>1706</v>
      </c>
      <c r="T1" s="100" t="s">
        <v>1457</v>
      </c>
      <c r="U1" s="100" t="s">
        <v>1458</v>
      </c>
      <c r="V1" s="100" t="s">
        <v>1459</v>
      </c>
      <c r="W1" s="100" t="s">
        <v>1461</v>
      </c>
      <c r="X1" s="100" t="s">
        <v>1463</v>
      </c>
      <c r="Y1" s="129" t="s">
        <v>1464</v>
      </c>
      <c r="Z1" s="129" t="s">
        <v>1466</v>
      </c>
      <c r="AA1" s="129" t="s">
        <v>1467</v>
      </c>
      <c r="AB1" s="129" t="s">
        <v>1468</v>
      </c>
      <c r="AC1" s="129" t="s">
        <v>1469</v>
      </c>
      <c r="AD1" s="129" t="s">
        <v>1472</v>
      </c>
      <c r="AE1" s="101" t="s">
        <v>6</v>
      </c>
      <c r="AF1" s="36" t="s">
        <v>7</v>
      </c>
      <c r="AG1" s="38" t="s">
        <v>8</v>
      </c>
      <c r="AH1" s="39" t="s">
        <v>9</v>
      </c>
      <c r="AI1" s="28" t="s">
        <v>10</v>
      </c>
      <c r="AJ1" s="32" t="s">
        <v>11</v>
      </c>
    </row>
    <row r="2" spans="3:36" x14ac:dyDescent="0.2">
      <c r="E2" s="273" t="s">
        <v>592</v>
      </c>
      <c r="F2" s="127" t="s">
        <v>1473</v>
      </c>
      <c r="G2" s="127" t="s">
        <v>1474</v>
      </c>
      <c r="H2" s="127" t="s">
        <v>1475</v>
      </c>
      <c r="I2" s="127" t="s">
        <v>1476</v>
      </c>
      <c r="J2" s="273" t="s">
        <v>1478</v>
      </c>
      <c r="K2" s="273" t="s">
        <v>1479</v>
      </c>
      <c r="L2" s="128" t="s">
        <v>1482</v>
      </c>
      <c r="M2" s="128" t="s">
        <v>1483</v>
      </c>
      <c r="N2" s="128" t="s">
        <v>1484</v>
      </c>
      <c r="O2" s="128" t="s">
        <v>1485</v>
      </c>
      <c r="P2" s="273" t="s">
        <v>1487</v>
      </c>
      <c r="Q2" s="273" t="s">
        <v>1488</v>
      </c>
      <c r="R2" s="273" t="s">
        <v>1489</v>
      </c>
      <c r="S2" s="100" t="s">
        <v>1709</v>
      </c>
      <c r="T2" s="100" t="s">
        <v>1490</v>
      </c>
      <c r="U2" s="100" t="s">
        <v>1491</v>
      </c>
      <c r="V2" s="100" t="s">
        <v>1492</v>
      </c>
      <c r="W2" s="100" t="s">
        <v>1494</v>
      </c>
      <c r="X2" s="100" t="s">
        <v>1496</v>
      </c>
      <c r="Y2" s="129" t="s">
        <v>1497</v>
      </c>
      <c r="Z2" s="129" t="s">
        <v>1499</v>
      </c>
      <c r="AA2" s="129" t="s">
        <v>1500</v>
      </c>
      <c r="AB2" s="129" t="s">
        <v>1501</v>
      </c>
      <c r="AC2" s="129" t="s">
        <v>1502</v>
      </c>
      <c r="AD2" s="129" t="s">
        <v>1505</v>
      </c>
      <c r="AE2" s="101"/>
      <c r="AG2" s="38"/>
      <c r="AH2" s="39"/>
      <c r="AI2" s="28"/>
    </row>
    <row r="3" spans="3:36" x14ac:dyDescent="0.2">
      <c r="E3" s="273" t="s">
        <v>593</v>
      </c>
      <c r="F3" s="127">
        <v>83814422.200000003</v>
      </c>
      <c r="G3" s="127">
        <v>1241846.1299999999</v>
      </c>
      <c r="H3" s="127">
        <v>13435852.43</v>
      </c>
      <c r="I3" s="127">
        <v>37200</v>
      </c>
      <c r="J3" s="273">
        <v>101895193.34</v>
      </c>
      <c r="K3" s="273">
        <v>29234497.510000002</v>
      </c>
      <c r="L3" s="128">
        <v>208861.9</v>
      </c>
      <c r="M3" s="128">
        <v>724090.07</v>
      </c>
      <c r="N3" s="128">
        <v>1007241.49</v>
      </c>
      <c r="O3" s="128">
        <v>843353.55</v>
      </c>
      <c r="P3" s="273">
        <v>-863692.44</v>
      </c>
      <c r="Q3" s="273">
        <v>-68177243.609999999</v>
      </c>
      <c r="R3" s="273">
        <v>337880728.77999997</v>
      </c>
      <c r="S3" s="100">
        <v>19540.48</v>
      </c>
      <c r="T3" s="100">
        <v>187721358.50999999</v>
      </c>
      <c r="U3" s="100">
        <v>6476894.5</v>
      </c>
      <c r="V3" s="100">
        <v>127890.23</v>
      </c>
      <c r="W3" s="100">
        <v>153643538.31</v>
      </c>
      <c r="X3" s="100">
        <v>21136786.93</v>
      </c>
      <c r="Y3" s="129">
        <v>231160565.06999999</v>
      </c>
      <c r="Z3" s="129">
        <v>80921</v>
      </c>
      <c r="AA3" s="129">
        <v>1618599.86</v>
      </c>
      <c r="AB3" s="129">
        <v>82565947.519999996</v>
      </c>
      <c r="AC3" s="129">
        <v>17258138.699999999</v>
      </c>
      <c r="AD3" s="129">
        <v>204902.14</v>
      </c>
      <c r="AE3" s="103">
        <f>SUM(AE4:AE193)</f>
        <v>98529320.759999976</v>
      </c>
      <c r="AF3" s="37">
        <f t="shared" ref="AF3:AH3" si="0">SUM(AF4:AF193)</f>
        <v>2783547.01</v>
      </c>
      <c r="AG3" s="26">
        <f t="shared" si="0"/>
        <v>95745773.749999955</v>
      </c>
      <c r="AH3" s="17">
        <f t="shared" si="0"/>
        <v>369126008.96000004</v>
      </c>
      <c r="AI3" s="19">
        <f>SUM(AI4:AI193)</f>
        <v>332889074.29000008</v>
      </c>
      <c r="AJ3" s="32">
        <f>SUM(AJ4:AJ193)</f>
        <v>36236934.669999987</v>
      </c>
    </row>
    <row r="4" spans="3:36" x14ac:dyDescent="0.2">
      <c r="E4" s="273" t="s">
        <v>1863</v>
      </c>
      <c r="F4" s="127">
        <v>78424.14</v>
      </c>
      <c r="H4" s="127">
        <v>6990</v>
      </c>
      <c r="J4" s="273">
        <v>2</v>
      </c>
      <c r="K4" s="273">
        <v>18203</v>
      </c>
      <c r="P4" s="273"/>
      <c r="Q4" s="273">
        <v>-1473186.99</v>
      </c>
      <c r="R4" s="273">
        <v>1570000</v>
      </c>
      <c r="S4" s="100">
        <v>21.13</v>
      </c>
      <c r="W4" s="100">
        <v>322906</v>
      </c>
      <c r="X4" s="100">
        <v>2332106.35</v>
      </c>
      <c r="Y4" s="129">
        <v>2341706</v>
      </c>
      <c r="AA4" s="129">
        <v>166570</v>
      </c>
      <c r="AB4" s="129">
        <v>139951.35</v>
      </c>
      <c r="AE4" s="103">
        <f t="shared" ref="AE4:AE35" si="1">SUM(F4:I4)</f>
        <v>85414.14</v>
      </c>
      <c r="AF4" s="37">
        <f t="shared" ref="AF4:AF35" si="2">SUM(L4:O4)</f>
        <v>0</v>
      </c>
      <c r="AG4" s="26">
        <f>AE4-AF4</f>
        <v>85414.14</v>
      </c>
      <c r="AH4" s="17">
        <f>SUM(S4:X4)</f>
        <v>2655033.48</v>
      </c>
      <c r="AI4" s="19">
        <f>SUM(Y4:AD4)</f>
        <v>2648227.35</v>
      </c>
      <c r="AJ4" s="32">
        <f>AH4-AI4</f>
        <v>6806.1299999998882</v>
      </c>
    </row>
    <row r="5" spans="3:36" x14ac:dyDescent="0.2">
      <c r="E5" s="273" t="s">
        <v>1864</v>
      </c>
      <c r="F5" s="127">
        <v>33955.03</v>
      </c>
      <c r="H5" s="127">
        <v>10095</v>
      </c>
      <c r="J5" s="273">
        <v>3</v>
      </c>
      <c r="K5" s="273">
        <v>4</v>
      </c>
      <c r="P5" s="273"/>
      <c r="Q5" s="273">
        <v>-1200000</v>
      </c>
      <c r="R5" s="273">
        <v>1209311.82</v>
      </c>
      <c r="S5" s="100">
        <v>4.21</v>
      </c>
      <c r="W5" s="100">
        <v>540487.5</v>
      </c>
      <c r="X5" s="100">
        <v>841665.52</v>
      </c>
      <c r="Y5" s="129">
        <v>761207.5</v>
      </c>
      <c r="AB5" s="129">
        <v>586204.52</v>
      </c>
      <c r="AE5" s="103">
        <f t="shared" si="1"/>
        <v>44050.03</v>
      </c>
      <c r="AF5" s="37">
        <f t="shared" si="2"/>
        <v>0</v>
      </c>
      <c r="AG5" s="26">
        <f t="shared" ref="AG5:AG21" si="3">AE5-AF5</f>
        <v>44050.03</v>
      </c>
      <c r="AH5" s="17">
        <f t="shared" ref="AH5:AH68" si="4">SUM(S5:X5)</f>
        <v>1382157.23</v>
      </c>
      <c r="AI5" s="19">
        <f t="shared" ref="AI5:AI68" si="5">SUM(Y5:AD5)</f>
        <v>1347412.02</v>
      </c>
      <c r="AJ5" s="32">
        <f t="shared" ref="AJ5:AJ68" si="6">AH5-AI5</f>
        <v>34745.209999999963</v>
      </c>
    </row>
    <row r="6" spans="3:36" x14ac:dyDescent="0.2">
      <c r="E6" s="273" t="s">
        <v>1865</v>
      </c>
      <c r="F6" s="127">
        <v>4797.21</v>
      </c>
      <c r="H6" s="127">
        <v>81830</v>
      </c>
      <c r="J6" s="273">
        <v>66896.67</v>
      </c>
      <c r="K6" s="273">
        <v>8012</v>
      </c>
      <c r="P6" s="273"/>
      <c r="Q6" s="273">
        <v>-1197114.55</v>
      </c>
      <c r="R6" s="273">
        <v>1382089.34</v>
      </c>
      <c r="S6" s="100">
        <v>6.09</v>
      </c>
      <c r="W6" s="100">
        <v>797046</v>
      </c>
      <c r="X6" s="100">
        <v>465595.58</v>
      </c>
      <c r="Y6" s="129">
        <v>1016339</v>
      </c>
      <c r="AB6" s="129">
        <v>195287.58</v>
      </c>
      <c r="AE6" s="103">
        <f t="shared" si="1"/>
        <v>86627.21</v>
      </c>
      <c r="AF6" s="37">
        <f t="shared" si="2"/>
        <v>0</v>
      </c>
      <c r="AG6" s="26">
        <f t="shared" si="3"/>
        <v>86627.21</v>
      </c>
      <c r="AH6" s="17">
        <f t="shared" si="4"/>
        <v>1262647.67</v>
      </c>
      <c r="AI6" s="19">
        <f t="shared" si="5"/>
        <v>1211626.58</v>
      </c>
      <c r="AJ6" s="32">
        <f t="shared" si="6"/>
        <v>51021.089999999851</v>
      </c>
    </row>
    <row r="7" spans="3:36" x14ac:dyDescent="0.2">
      <c r="E7" s="273" t="s">
        <v>1866</v>
      </c>
      <c r="F7" s="127">
        <v>62668.42</v>
      </c>
      <c r="H7" s="127">
        <v>22535</v>
      </c>
      <c r="J7" s="273">
        <v>2</v>
      </c>
      <c r="K7" s="273">
        <v>45</v>
      </c>
      <c r="P7" s="273"/>
      <c r="Q7" s="273">
        <v>-1523304.59</v>
      </c>
      <c r="R7" s="273">
        <v>1532600</v>
      </c>
      <c r="S7" s="100">
        <v>39.01</v>
      </c>
      <c r="W7" s="100">
        <v>576324</v>
      </c>
      <c r="X7" s="100">
        <v>1525675.92</v>
      </c>
      <c r="Y7" s="129">
        <v>1194094</v>
      </c>
      <c r="AA7" s="129">
        <v>32802.49</v>
      </c>
      <c r="AB7" s="129">
        <v>799187.43</v>
      </c>
      <c r="AE7" s="103">
        <f t="shared" si="1"/>
        <v>85203.42</v>
      </c>
      <c r="AF7" s="37">
        <f t="shared" si="2"/>
        <v>0</v>
      </c>
      <c r="AG7" s="26">
        <f t="shared" si="3"/>
        <v>85203.42</v>
      </c>
      <c r="AH7" s="17">
        <f t="shared" si="4"/>
        <v>2102038.9299999997</v>
      </c>
      <c r="AI7" s="19">
        <f t="shared" si="5"/>
        <v>2026083.92</v>
      </c>
      <c r="AJ7" s="32">
        <f t="shared" si="6"/>
        <v>75955.009999999776</v>
      </c>
    </row>
    <row r="8" spans="3:36" x14ac:dyDescent="0.2">
      <c r="E8" s="273" t="s">
        <v>1867</v>
      </c>
      <c r="F8" s="127">
        <v>13653.55</v>
      </c>
      <c r="H8" s="127">
        <v>7345</v>
      </c>
      <c r="J8" s="273">
        <v>1679502</v>
      </c>
      <c r="K8" s="273">
        <v>44014</v>
      </c>
      <c r="P8" s="273"/>
      <c r="Q8" s="273">
        <v>-521350.43</v>
      </c>
      <c r="R8" s="273">
        <v>2300000</v>
      </c>
      <c r="S8" s="100">
        <v>31.01</v>
      </c>
      <c r="V8" s="100">
        <v>48.97</v>
      </c>
      <c r="W8" s="100">
        <v>561471</v>
      </c>
      <c r="X8" s="100">
        <v>550128.91</v>
      </c>
      <c r="Y8" s="129">
        <v>804631</v>
      </c>
      <c r="AA8" s="129">
        <v>18784</v>
      </c>
      <c r="AB8" s="129">
        <v>321439.90999999997</v>
      </c>
      <c r="AE8" s="103">
        <f t="shared" si="1"/>
        <v>20998.55</v>
      </c>
      <c r="AF8" s="37">
        <f t="shared" si="2"/>
        <v>0</v>
      </c>
      <c r="AG8" s="26">
        <f t="shared" si="3"/>
        <v>20998.55</v>
      </c>
      <c r="AH8" s="17">
        <f t="shared" si="4"/>
        <v>1111679.8900000001</v>
      </c>
      <c r="AI8" s="19">
        <f t="shared" si="5"/>
        <v>1144854.9099999999</v>
      </c>
      <c r="AJ8" s="32">
        <f t="shared" si="6"/>
        <v>-33175.019999999786</v>
      </c>
    </row>
    <row r="9" spans="3:36" x14ac:dyDescent="0.2">
      <c r="E9" s="273" t="s">
        <v>1868</v>
      </c>
      <c r="F9" s="127">
        <v>25848.71</v>
      </c>
      <c r="H9" s="127">
        <v>25358.11</v>
      </c>
      <c r="J9" s="273">
        <v>4</v>
      </c>
      <c r="K9" s="273">
        <v>335</v>
      </c>
      <c r="P9" s="273"/>
      <c r="Q9" s="273">
        <v>-1044217.62</v>
      </c>
      <c r="R9" s="273">
        <v>1150000</v>
      </c>
      <c r="S9" s="100">
        <v>9.6300000000000008</v>
      </c>
      <c r="W9" s="100">
        <v>662400</v>
      </c>
      <c r="X9" s="100">
        <v>655235.69999999995</v>
      </c>
      <c r="Y9" s="129">
        <v>906120</v>
      </c>
      <c r="AA9" s="129">
        <v>66000</v>
      </c>
      <c r="AB9" s="129">
        <v>320961.89</v>
      </c>
      <c r="AE9" s="103">
        <f t="shared" si="1"/>
        <v>51206.82</v>
      </c>
      <c r="AF9" s="37">
        <f t="shared" si="2"/>
        <v>0</v>
      </c>
      <c r="AG9" s="26">
        <f t="shared" si="3"/>
        <v>51206.82</v>
      </c>
      <c r="AH9" s="17">
        <f t="shared" si="4"/>
        <v>1317645.33</v>
      </c>
      <c r="AI9" s="19">
        <f t="shared" si="5"/>
        <v>1293081.8900000001</v>
      </c>
      <c r="AJ9" s="32">
        <f t="shared" si="6"/>
        <v>24563.439999999944</v>
      </c>
    </row>
    <row r="10" spans="3:36" x14ac:dyDescent="0.2">
      <c r="E10" s="273" t="s">
        <v>1869</v>
      </c>
      <c r="F10" s="127">
        <v>20173.07</v>
      </c>
      <c r="H10" s="127">
        <v>0</v>
      </c>
      <c r="J10" s="273">
        <v>1</v>
      </c>
      <c r="K10" s="273">
        <v>25</v>
      </c>
      <c r="P10" s="273"/>
      <c r="Q10" s="273">
        <v>-1236909.3700000001</v>
      </c>
      <c r="R10" s="273">
        <v>1250300</v>
      </c>
      <c r="S10" s="100">
        <v>28.44</v>
      </c>
      <c r="W10" s="100">
        <v>692331</v>
      </c>
      <c r="X10" s="100">
        <v>304718.42</v>
      </c>
      <c r="Y10" s="129">
        <v>753711</v>
      </c>
      <c r="AA10" s="129">
        <v>3136</v>
      </c>
      <c r="AB10" s="129">
        <v>218377.97</v>
      </c>
      <c r="AE10" s="103">
        <f t="shared" si="1"/>
        <v>20173.07</v>
      </c>
      <c r="AF10" s="37">
        <f t="shared" si="2"/>
        <v>0</v>
      </c>
      <c r="AG10" s="26">
        <f t="shared" si="3"/>
        <v>20173.07</v>
      </c>
      <c r="AH10" s="17">
        <f t="shared" si="4"/>
        <v>997077.85999999987</v>
      </c>
      <c r="AI10" s="19">
        <f t="shared" si="5"/>
        <v>975224.97</v>
      </c>
      <c r="AJ10" s="32">
        <f t="shared" si="6"/>
        <v>21852.889999999898</v>
      </c>
    </row>
    <row r="11" spans="3:36" x14ac:dyDescent="0.2">
      <c r="E11" s="273" t="s">
        <v>1870</v>
      </c>
      <c r="F11" s="127">
        <v>58841.59</v>
      </c>
      <c r="H11" s="127">
        <v>8755</v>
      </c>
      <c r="J11" s="273">
        <v>4</v>
      </c>
      <c r="K11" s="273">
        <v>59</v>
      </c>
      <c r="P11" s="273"/>
      <c r="Q11" s="273">
        <v>-1497401.63</v>
      </c>
      <c r="R11" s="273">
        <v>1542339.31</v>
      </c>
      <c r="V11" s="100">
        <v>92.91</v>
      </c>
      <c r="W11" s="100">
        <v>439892</v>
      </c>
      <c r="X11" s="100">
        <v>2383448.25</v>
      </c>
      <c r="Y11" s="129">
        <v>1897749</v>
      </c>
      <c r="AA11" s="129">
        <v>57652</v>
      </c>
      <c r="AB11" s="129">
        <v>748222.45</v>
      </c>
      <c r="AE11" s="103">
        <f t="shared" si="1"/>
        <v>67596.59</v>
      </c>
      <c r="AF11" s="37">
        <f t="shared" si="2"/>
        <v>0</v>
      </c>
      <c r="AG11" s="26">
        <f t="shared" si="3"/>
        <v>67596.59</v>
      </c>
      <c r="AH11" s="17">
        <f t="shared" si="4"/>
        <v>2823433.16</v>
      </c>
      <c r="AI11" s="19">
        <f t="shared" si="5"/>
        <v>2703623.45</v>
      </c>
      <c r="AJ11" s="32">
        <f t="shared" si="6"/>
        <v>119809.70999999996</v>
      </c>
    </row>
    <row r="12" spans="3:36" x14ac:dyDescent="0.2">
      <c r="E12" s="273" t="s">
        <v>1871</v>
      </c>
      <c r="F12" s="127">
        <v>40810.959999999999</v>
      </c>
      <c r="H12" s="127">
        <v>7165</v>
      </c>
      <c r="J12" s="273">
        <v>1441672.12</v>
      </c>
      <c r="K12" s="273">
        <v>19918.66</v>
      </c>
      <c r="P12" s="273"/>
      <c r="Q12" s="273">
        <v>-344329.11</v>
      </c>
      <c r="R12" s="273">
        <v>1850000</v>
      </c>
      <c r="S12" s="100">
        <v>23.62</v>
      </c>
      <c r="W12" s="100">
        <v>1470231</v>
      </c>
      <c r="X12" s="100">
        <v>445131.37</v>
      </c>
      <c r="Y12" s="129">
        <v>1620451</v>
      </c>
      <c r="AB12" s="129">
        <v>281319.14</v>
      </c>
      <c r="AE12" s="103">
        <f t="shared" si="1"/>
        <v>47975.96</v>
      </c>
      <c r="AF12" s="37">
        <f t="shared" si="2"/>
        <v>0</v>
      </c>
      <c r="AG12" s="26">
        <f t="shared" si="3"/>
        <v>47975.96</v>
      </c>
      <c r="AH12" s="17">
        <f t="shared" si="4"/>
        <v>1915385.9900000002</v>
      </c>
      <c r="AI12" s="19">
        <f t="shared" si="5"/>
        <v>1901770.1400000001</v>
      </c>
      <c r="AJ12" s="32">
        <f t="shared" si="6"/>
        <v>13615.850000000093</v>
      </c>
    </row>
    <row r="13" spans="3:36" x14ac:dyDescent="0.2">
      <c r="E13" s="273" t="s">
        <v>1872</v>
      </c>
      <c r="F13" s="127">
        <v>347714.41</v>
      </c>
      <c r="H13" s="127">
        <v>50920</v>
      </c>
      <c r="J13" s="273">
        <v>7</v>
      </c>
      <c r="K13" s="273">
        <v>82</v>
      </c>
      <c r="P13" s="273"/>
      <c r="Q13" s="273">
        <v>-967326.92</v>
      </c>
      <c r="R13" s="273">
        <v>1236758.5</v>
      </c>
      <c r="S13" s="100">
        <v>311.83</v>
      </c>
      <c r="W13" s="100">
        <v>1170853.3999999999</v>
      </c>
      <c r="X13" s="100">
        <v>1726515.06</v>
      </c>
      <c r="Y13" s="129">
        <v>1423433.4</v>
      </c>
      <c r="AA13" s="129">
        <v>616046.37</v>
      </c>
      <c r="AB13" s="129">
        <v>727908.69</v>
      </c>
      <c r="AE13" s="103">
        <f t="shared" si="1"/>
        <v>398634.41</v>
      </c>
      <c r="AF13" s="37">
        <f t="shared" si="2"/>
        <v>0</v>
      </c>
      <c r="AG13" s="26">
        <f t="shared" si="3"/>
        <v>398634.41</v>
      </c>
      <c r="AH13" s="17">
        <f t="shared" si="4"/>
        <v>2897680.29</v>
      </c>
      <c r="AI13" s="19">
        <f t="shared" si="5"/>
        <v>2767388.46</v>
      </c>
      <c r="AJ13" s="32">
        <f t="shared" si="6"/>
        <v>130291.83000000007</v>
      </c>
    </row>
    <row r="14" spans="3:36" s="50" customFormat="1" x14ac:dyDescent="0.2">
      <c r="C14" s="94"/>
      <c r="D14" s="57"/>
      <c r="E14" s="273" t="s">
        <v>1873</v>
      </c>
      <c r="F14" s="127">
        <v>5314.88</v>
      </c>
      <c r="G14" s="127"/>
      <c r="H14" s="127">
        <v>37635</v>
      </c>
      <c r="I14" s="127"/>
      <c r="J14" s="273">
        <v>4</v>
      </c>
      <c r="K14" s="273">
        <v>7</v>
      </c>
      <c r="L14" s="128"/>
      <c r="M14" s="128"/>
      <c r="N14" s="128"/>
      <c r="O14" s="128"/>
      <c r="P14" s="273"/>
      <c r="Q14" s="273">
        <v>-1163985.8799999999</v>
      </c>
      <c r="R14" s="273">
        <v>1223648</v>
      </c>
      <c r="S14" s="100">
        <v>23.76</v>
      </c>
      <c r="T14" s="100"/>
      <c r="U14" s="100"/>
      <c r="V14" s="100"/>
      <c r="W14" s="100">
        <v>643986</v>
      </c>
      <c r="X14" s="100">
        <v>1370770.37</v>
      </c>
      <c r="Y14" s="129">
        <v>1225936</v>
      </c>
      <c r="Z14" s="129"/>
      <c r="AA14" s="129">
        <v>525255</v>
      </c>
      <c r="AB14" s="129">
        <v>269330.37</v>
      </c>
      <c r="AC14" s="129"/>
      <c r="AD14" s="129"/>
      <c r="AE14" s="103">
        <f t="shared" si="1"/>
        <v>42949.88</v>
      </c>
      <c r="AF14" s="37">
        <f t="shared" si="2"/>
        <v>0</v>
      </c>
      <c r="AG14" s="26">
        <f t="shared" si="3"/>
        <v>42949.88</v>
      </c>
      <c r="AH14" s="17">
        <f t="shared" si="4"/>
        <v>2014780.1300000001</v>
      </c>
      <c r="AI14" s="19">
        <f t="shared" si="5"/>
        <v>2020521.37</v>
      </c>
      <c r="AJ14" s="32">
        <f t="shared" si="6"/>
        <v>-5741.2399999999907</v>
      </c>
    </row>
    <row r="15" spans="3:36" x14ac:dyDescent="0.2">
      <c r="E15" s="273" t="s">
        <v>1874</v>
      </c>
      <c r="F15" s="127">
        <v>34931.019999999997</v>
      </c>
      <c r="H15" s="127">
        <v>129779</v>
      </c>
      <c r="J15" s="273">
        <v>5</v>
      </c>
      <c r="K15" s="273">
        <v>6</v>
      </c>
      <c r="P15" s="273"/>
      <c r="Q15" s="273">
        <v>-1569640.92</v>
      </c>
      <c r="R15" s="273">
        <v>1790913.12</v>
      </c>
      <c r="S15" s="100">
        <v>7.82</v>
      </c>
      <c r="W15" s="100">
        <v>9566822</v>
      </c>
      <c r="X15" s="100">
        <v>2698165.21</v>
      </c>
      <c r="Y15" s="129">
        <v>11560662</v>
      </c>
      <c r="Z15" s="129">
        <v>15000</v>
      </c>
      <c r="AA15" s="129">
        <v>7500</v>
      </c>
      <c r="AB15" s="129">
        <v>738384.21</v>
      </c>
      <c r="AE15" s="103">
        <f t="shared" si="1"/>
        <v>164710.01999999999</v>
      </c>
      <c r="AF15" s="37">
        <f t="shared" si="2"/>
        <v>0</v>
      </c>
      <c r="AG15" s="26">
        <f t="shared" si="3"/>
        <v>164710.01999999999</v>
      </c>
      <c r="AH15" s="17">
        <f t="shared" si="4"/>
        <v>12264995.030000001</v>
      </c>
      <c r="AI15" s="19">
        <f t="shared" si="5"/>
        <v>12321546.210000001</v>
      </c>
      <c r="AJ15" s="32">
        <f t="shared" si="6"/>
        <v>-56551.179999999702</v>
      </c>
    </row>
    <row r="16" spans="3:36" x14ac:dyDescent="0.2">
      <c r="E16" s="273" t="s">
        <v>1875</v>
      </c>
      <c r="F16" s="127">
        <v>4576.6400000000003</v>
      </c>
      <c r="J16" s="273">
        <v>6</v>
      </c>
      <c r="K16" s="273">
        <v>20</v>
      </c>
      <c r="P16" s="273"/>
      <c r="Q16" s="273">
        <v>-1274163.29</v>
      </c>
      <c r="R16" s="273">
        <v>1325520</v>
      </c>
      <c r="S16" s="100">
        <v>35.93</v>
      </c>
      <c r="W16" s="100">
        <v>868070.2</v>
      </c>
      <c r="X16" s="100">
        <v>579110.64</v>
      </c>
      <c r="Y16" s="129">
        <v>1198760.2</v>
      </c>
      <c r="AB16" s="129">
        <v>295210.64</v>
      </c>
      <c r="AE16" s="103">
        <f t="shared" si="1"/>
        <v>4576.6400000000003</v>
      </c>
      <c r="AF16" s="37">
        <f t="shared" si="2"/>
        <v>0</v>
      </c>
      <c r="AG16" s="26">
        <f t="shared" si="3"/>
        <v>4576.6400000000003</v>
      </c>
      <c r="AH16" s="17">
        <f t="shared" si="4"/>
        <v>1447216.77</v>
      </c>
      <c r="AI16" s="19">
        <f t="shared" si="5"/>
        <v>1493970.8399999999</v>
      </c>
      <c r="AJ16" s="32">
        <f t="shared" si="6"/>
        <v>-46754.069999999832</v>
      </c>
    </row>
    <row r="17" spans="1:36" x14ac:dyDescent="0.2">
      <c r="E17" s="273" t="s">
        <v>1876</v>
      </c>
      <c r="F17" s="127">
        <v>10269.94</v>
      </c>
      <c r="H17" s="127">
        <v>17315</v>
      </c>
      <c r="J17" s="273">
        <v>4</v>
      </c>
      <c r="K17" s="273">
        <v>26</v>
      </c>
      <c r="P17" s="273"/>
      <c r="Q17" s="273">
        <v>-1325211.8</v>
      </c>
      <c r="R17" s="273">
        <v>1385124.66</v>
      </c>
      <c r="V17" s="100">
        <v>50.65</v>
      </c>
      <c r="W17" s="100">
        <v>1546232</v>
      </c>
      <c r="X17" s="100">
        <v>302952.78000000003</v>
      </c>
      <c r="Y17" s="129">
        <v>1649190</v>
      </c>
      <c r="AA17" s="129">
        <v>6520</v>
      </c>
      <c r="AB17" s="129">
        <v>221003.35</v>
      </c>
      <c r="AE17" s="103">
        <f t="shared" si="1"/>
        <v>27584.940000000002</v>
      </c>
      <c r="AF17" s="37">
        <f t="shared" si="2"/>
        <v>0</v>
      </c>
      <c r="AG17" s="26">
        <f t="shared" si="3"/>
        <v>27584.940000000002</v>
      </c>
      <c r="AH17" s="17">
        <f t="shared" si="4"/>
        <v>1849235.43</v>
      </c>
      <c r="AI17" s="19">
        <f t="shared" si="5"/>
        <v>1876713.35</v>
      </c>
      <c r="AJ17" s="32">
        <f t="shared" si="6"/>
        <v>-27477.920000000158</v>
      </c>
    </row>
    <row r="18" spans="1:36" x14ac:dyDescent="0.2">
      <c r="E18" s="273" t="s">
        <v>1877</v>
      </c>
      <c r="F18" s="127">
        <v>5390.95</v>
      </c>
      <c r="H18" s="127">
        <v>50953</v>
      </c>
      <c r="J18" s="273">
        <v>3</v>
      </c>
      <c r="K18" s="273">
        <v>149518</v>
      </c>
      <c r="P18" s="273"/>
      <c r="Q18" s="273">
        <v>-973981</v>
      </c>
      <c r="R18" s="273">
        <v>1199644.94</v>
      </c>
      <c r="V18" s="100">
        <v>7.01</v>
      </c>
      <c r="W18" s="100">
        <v>1434123</v>
      </c>
      <c r="X18" s="100">
        <v>423741.74</v>
      </c>
      <c r="Y18" s="129">
        <v>1676198</v>
      </c>
      <c r="AA18" s="129">
        <v>3500</v>
      </c>
      <c r="AB18" s="129">
        <v>191096.28</v>
      </c>
      <c r="AE18" s="103">
        <f t="shared" si="1"/>
        <v>56343.95</v>
      </c>
      <c r="AF18" s="37">
        <f t="shared" si="2"/>
        <v>0</v>
      </c>
      <c r="AG18" s="26">
        <f t="shared" si="3"/>
        <v>56343.95</v>
      </c>
      <c r="AH18" s="17">
        <f t="shared" si="4"/>
        <v>1857871.75</v>
      </c>
      <c r="AI18" s="19">
        <f t="shared" si="5"/>
        <v>1870794.28</v>
      </c>
      <c r="AJ18" s="32">
        <f t="shared" si="6"/>
        <v>-12922.530000000028</v>
      </c>
    </row>
    <row r="19" spans="1:36" x14ac:dyDescent="0.2">
      <c r="E19" s="273" t="s">
        <v>1878</v>
      </c>
      <c r="F19" s="127">
        <v>3047.14</v>
      </c>
      <c r="H19" s="127">
        <v>37125</v>
      </c>
      <c r="J19" s="273">
        <v>6</v>
      </c>
      <c r="K19" s="273">
        <v>15</v>
      </c>
      <c r="P19" s="273"/>
      <c r="Q19" s="273">
        <v>-1633082.89</v>
      </c>
      <c r="R19" s="273">
        <v>1642759</v>
      </c>
      <c r="S19" s="100">
        <v>12.03</v>
      </c>
      <c r="W19" s="100">
        <v>821961</v>
      </c>
      <c r="X19" s="100">
        <v>332550.92</v>
      </c>
      <c r="Y19" s="129">
        <v>1032661</v>
      </c>
      <c r="AB19" s="129">
        <v>91345.919999999998</v>
      </c>
      <c r="AE19" s="103">
        <f t="shared" si="1"/>
        <v>40172.14</v>
      </c>
      <c r="AF19" s="37">
        <f t="shared" si="2"/>
        <v>0</v>
      </c>
      <c r="AG19" s="26">
        <f t="shared" si="3"/>
        <v>40172.14</v>
      </c>
      <c r="AH19" s="17">
        <f t="shared" si="4"/>
        <v>1154523.95</v>
      </c>
      <c r="AI19" s="19">
        <f t="shared" si="5"/>
        <v>1124006.92</v>
      </c>
      <c r="AJ19" s="32">
        <f t="shared" si="6"/>
        <v>30517.030000000028</v>
      </c>
    </row>
    <row r="20" spans="1:36" x14ac:dyDescent="0.2">
      <c r="E20" s="273" t="s">
        <v>1879</v>
      </c>
      <c r="F20" s="127">
        <v>33823.15</v>
      </c>
      <c r="H20" s="127">
        <v>50446</v>
      </c>
      <c r="J20" s="273">
        <v>3</v>
      </c>
      <c r="K20" s="273">
        <v>58</v>
      </c>
      <c r="P20" s="273"/>
      <c r="Q20" s="273">
        <v>-950115.79</v>
      </c>
      <c r="R20" s="273">
        <v>1067330</v>
      </c>
      <c r="S20" s="100">
        <v>74.94</v>
      </c>
      <c r="W20" s="100">
        <v>1054857</v>
      </c>
      <c r="X20" s="100">
        <v>169197.97</v>
      </c>
      <c r="Y20" s="129">
        <v>1139607</v>
      </c>
      <c r="AA20" s="129">
        <v>25250</v>
      </c>
      <c r="AB20" s="129">
        <v>81032.97</v>
      </c>
      <c r="AE20" s="103">
        <f t="shared" si="1"/>
        <v>84269.15</v>
      </c>
      <c r="AF20" s="37">
        <f t="shared" si="2"/>
        <v>0</v>
      </c>
      <c r="AG20" s="26">
        <f t="shared" si="3"/>
        <v>84269.15</v>
      </c>
      <c r="AH20" s="17">
        <f t="shared" si="4"/>
        <v>1224129.9099999999</v>
      </c>
      <c r="AI20" s="19">
        <f t="shared" si="5"/>
        <v>1245889.97</v>
      </c>
      <c r="AJ20" s="32">
        <f t="shared" si="6"/>
        <v>-21760.060000000056</v>
      </c>
    </row>
    <row r="21" spans="1:36" x14ac:dyDescent="0.2">
      <c r="E21" s="273"/>
      <c r="J21" s="273"/>
      <c r="K21" s="273"/>
      <c r="P21" s="273"/>
      <c r="Q21" s="273"/>
      <c r="R21" s="273"/>
      <c r="AE21" s="103">
        <f t="shared" si="1"/>
        <v>0</v>
      </c>
      <c r="AF21" s="37">
        <f t="shared" si="2"/>
        <v>0</v>
      </c>
      <c r="AG21" s="26">
        <f t="shared" si="3"/>
        <v>0</v>
      </c>
      <c r="AH21" s="17">
        <f t="shared" si="4"/>
        <v>0</v>
      </c>
      <c r="AI21" s="19">
        <f t="shared" si="5"/>
        <v>0</v>
      </c>
      <c r="AJ21" s="32">
        <f t="shared" si="6"/>
        <v>0</v>
      </c>
    </row>
    <row r="22" spans="1:36" x14ac:dyDescent="0.2">
      <c r="A22" s="1" t="s">
        <v>463</v>
      </c>
      <c r="B22" s="1" t="s">
        <v>465</v>
      </c>
      <c r="C22" s="92">
        <v>4536</v>
      </c>
      <c r="D22" s="93" t="s">
        <v>1102</v>
      </c>
      <c r="E22" s="273" t="s">
        <v>1880</v>
      </c>
      <c r="F22" s="127">
        <v>683880.93</v>
      </c>
      <c r="G22" s="127">
        <v>37519.25</v>
      </c>
      <c r="H22" s="127">
        <v>177410.05</v>
      </c>
      <c r="J22" s="273">
        <v>248121.60000000001</v>
      </c>
      <c r="K22" s="273">
        <v>425798.04</v>
      </c>
      <c r="P22" s="273"/>
      <c r="Q22" s="273">
        <v>1635365.67</v>
      </c>
      <c r="R22" s="273"/>
      <c r="T22" s="100">
        <v>1176286.04</v>
      </c>
      <c r="U22" s="100">
        <v>40000</v>
      </c>
      <c r="V22" s="100">
        <v>523.87</v>
      </c>
      <c r="W22" s="100">
        <v>971580</v>
      </c>
      <c r="Y22" s="129">
        <v>1165774</v>
      </c>
      <c r="Z22" s="129">
        <v>3444</v>
      </c>
      <c r="AB22" s="129">
        <v>973755.75</v>
      </c>
      <c r="AC22" s="129">
        <v>93156.96</v>
      </c>
      <c r="AE22" s="103">
        <f t="shared" si="1"/>
        <v>898810.23</v>
      </c>
      <c r="AF22" s="37">
        <f t="shared" si="2"/>
        <v>0</v>
      </c>
      <c r="AG22" s="26">
        <f>AE22-AF22</f>
        <v>898810.23</v>
      </c>
      <c r="AH22" s="17">
        <f t="shared" si="4"/>
        <v>2188389.91</v>
      </c>
      <c r="AI22" s="19">
        <f t="shared" si="5"/>
        <v>2236130.71</v>
      </c>
      <c r="AJ22" s="32">
        <f t="shared" si="6"/>
        <v>-47740.799999999814</v>
      </c>
    </row>
    <row r="23" spans="1:36" x14ac:dyDescent="0.2">
      <c r="A23" s="1" t="s">
        <v>463</v>
      </c>
      <c r="B23" s="1" t="s">
        <v>465</v>
      </c>
      <c r="C23" s="92">
        <v>3980</v>
      </c>
      <c r="D23" s="93" t="s">
        <v>1103</v>
      </c>
      <c r="E23" s="273" t="s">
        <v>1881</v>
      </c>
      <c r="F23" s="127">
        <v>589582.62</v>
      </c>
      <c r="H23" s="127">
        <v>35405.699999999997</v>
      </c>
      <c r="J23" s="273">
        <v>201345.2</v>
      </c>
      <c r="K23" s="273">
        <v>235434.37</v>
      </c>
      <c r="P23" s="273"/>
      <c r="Q23" s="273">
        <v>-1757914.96</v>
      </c>
      <c r="R23" s="273">
        <v>2340148.79</v>
      </c>
      <c r="T23" s="100">
        <v>1135085.94</v>
      </c>
      <c r="V23" s="100">
        <v>1146.27</v>
      </c>
      <c r="W23" s="100">
        <v>762040</v>
      </c>
      <c r="Y23" s="129">
        <v>1005934</v>
      </c>
      <c r="AB23" s="129">
        <v>334620.95</v>
      </c>
      <c r="AC23" s="129">
        <v>65981.2</v>
      </c>
      <c r="AE23" s="103">
        <f t="shared" si="1"/>
        <v>624988.31999999995</v>
      </c>
      <c r="AF23" s="37">
        <f t="shared" si="2"/>
        <v>0</v>
      </c>
      <c r="AG23" s="26">
        <f t="shared" ref="AG23:AG86" si="7">AE23-AF23</f>
        <v>624988.31999999995</v>
      </c>
      <c r="AH23" s="17">
        <f t="shared" si="4"/>
        <v>1898272.21</v>
      </c>
      <c r="AI23" s="19">
        <f t="shared" si="5"/>
        <v>1406536.15</v>
      </c>
      <c r="AJ23" s="32">
        <f t="shared" si="6"/>
        <v>491736.06000000006</v>
      </c>
    </row>
    <row r="24" spans="1:36" x14ac:dyDescent="0.2">
      <c r="A24" s="1" t="s">
        <v>463</v>
      </c>
      <c r="B24" s="1" t="s">
        <v>465</v>
      </c>
      <c r="C24" s="92">
        <v>9027</v>
      </c>
      <c r="D24" s="93" t="s">
        <v>1104</v>
      </c>
      <c r="E24" s="273" t="s">
        <v>1882</v>
      </c>
      <c r="F24" s="127">
        <v>557225.69999999995</v>
      </c>
      <c r="G24" s="127">
        <v>58576.34</v>
      </c>
      <c r="H24" s="127">
        <v>61011.27</v>
      </c>
      <c r="J24" s="273">
        <v>199374.49</v>
      </c>
      <c r="K24" s="273">
        <v>100137.24</v>
      </c>
      <c r="P24" s="273"/>
      <c r="Q24" s="273">
        <v>-1751927.6</v>
      </c>
      <c r="R24" s="273">
        <v>2461151.44</v>
      </c>
      <c r="T24" s="100">
        <v>1462126.81</v>
      </c>
      <c r="U24" s="100">
        <v>5050</v>
      </c>
      <c r="V24" s="100">
        <v>283.35000000000002</v>
      </c>
      <c r="W24" s="100">
        <v>1272950</v>
      </c>
      <c r="Y24" s="129">
        <v>1552022</v>
      </c>
      <c r="AB24" s="129">
        <v>727595.99</v>
      </c>
      <c r="AC24" s="129">
        <v>155227.97</v>
      </c>
      <c r="AD24" s="129">
        <v>1136</v>
      </c>
      <c r="AE24" s="103">
        <f t="shared" si="1"/>
        <v>676813.30999999994</v>
      </c>
      <c r="AF24" s="37">
        <f t="shared" si="2"/>
        <v>0</v>
      </c>
      <c r="AG24" s="26">
        <f t="shared" si="7"/>
        <v>676813.30999999994</v>
      </c>
      <c r="AH24" s="17">
        <f t="shared" si="4"/>
        <v>2740410.16</v>
      </c>
      <c r="AI24" s="19">
        <f t="shared" si="5"/>
        <v>2435981.9600000004</v>
      </c>
      <c r="AJ24" s="32">
        <f t="shared" si="6"/>
        <v>304428.19999999972</v>
      </c>
    </row>
    <row r="25" spans="1:36" x14ac:dyDescent="0.2">
      <c r="A25" s="1" t="s">
        <v>463</v>
      </c>
      <c r="B25" s="1" t="s">
        <v>465</v>
      </c>
      <c r="C25" s="92">
        <v>4180</v>
      </c>
      <c r="D25" s="93" t="s">
        <v>1105</v>
      </c>
      <c r="E25" s="273" t="s">
        <v>1883</v>
      </c>
      <c r="F25" s="127">
        <v>587190.74</v>
      </c>
      <c r="G25" s="127">
        <v>54744.79</v>
      </c>
      <c r="H25" s="127">
        <v>76518.850000000006</v>
      </c>
      <c r="J25" s="273">
        <v>352744.43</v>
      </c>
      <c r="K25" s="273">
        <v>146795.01</v>
      </c>
      <c r="P25" s="273"/>
      <c r="Q25" s="273">
        <v>-808780.81</v>
      </c>
      <c r="R25" s="273">
        <v>1609968.11</v>
      </c>
      <c r="T25" s="100">
        <v>1055702.6100000001</v>
      </c>
      <c r="U25" s="100">
        <v>30000</v>
      </c>
      <c r="V25" s="100">
        <v>764.99</v>
      </c>
      <c r="W25" s="100">
        <v>882300</v>
      </c>
      <c r="Y25" s="129">
        <v>1048139</v>
      </c>
      <c r="Z25" s="129">
        <v>2375</v>
      </c>
      <c r="AB25" s="129">
        <v>387000.45</v>
      </c>
      <c r="AC25" s="129">
        <v>87620.65</v>
      </c>
      <c r="AD25" s="129">
        <v>323.14</v>
      </c>
      <c r="AE25" s="103">
        <f t="shared" si="1"/>
        <v>718454.38</v>
      </c>
      <c r="AF25" s="37">
        <f t="shared" si="2"/>
        <v>0</v>
      </c>
      <c r="AG25" s="26">
        <f t="shared" si="7"/>
        <v>718454.38</v>
      </c>
      <c r="AH25" s="17">
        <f t="shared" si="4"/>
        <v>1968767.6</v>
      </c>
      <c r="AI25" s="19">
        <f t="shared" si="5"/>
        <v>1525458.2399999998</v>
      </c>
      <c r="AJ25" s="32">
        <f t="shared" si="6"/>
        <v>443309.36000000034</v>
      </c>
    </row>
    <row r="26" spans="1:36" x14ac:dyDescent="0.2">
      <c r="A26" s="1" t="s">
        <v>463</v>
      </c>
      <c r="B26" s="1" t="s">
        <v>465</v>
      </c>
      <c r="C26" s="92">
        <v>2100</v>
      </c>
      <c r="D26" s="93" t="s">
        <v>1106</v>
      </c>
      <c r="E26" s="273" t="s">
        <v>1884</v>
      </c>
      <c r="F26" s="127">
        <v>392068.83</v>
      </c>
      <c r="G26" s="127">
        <v>712</v>
      </c>
      <c r="H26" s="127">
        <v>112824.31</v>
      </c>
      <c r="J26" s="273">
        <v>244506.8</v>
      </c>
      <c r="K26" s="273">
        <v>124228.41</v>
      </c>
      <c r="P26" s="273"/>
      <c r="Q26" s="273">
        <v>-1234395.1000000001</v>
      </c>
      <c r="R26" s="273">
        <v>1693812.25</v>
      </c>
      <c r="T26" s="100">
        <v>719364.39</v>
      </c>
      <c r="U26" s="100">
        <v>28230</v>
      </c>
      <c r="V26" s="100">
        <v>396.52</v>
      </c>
      <c r="W26" s="100">
        <v>610920</v>
      </c>
      <c r="Y26" s="129">
        <v>729625</v>
      </c>
      <c r="AB26" s="129">
        <v>173029.17</v>
      </c>
      <c r="AC26" s="129">
        <v>33889.33</v>
      </c>
      <c r="AE26" s="103">
        <f t="shared" si="1"/>
        <v>505605.14</v>
      </c>
      <c r="AF26" s="37">
        <f t="shared" si="2"/>
        <v>0</v>
      </c>
      <c r="AG26" s="26">
        <f t="shared" si="7"/>
        <v>505605.14</v>
      </c>
      <c r="AH26" s="17">
        <f t="shared" si="4"/>
        <v>1358910.9100000001</v>
      </c>
      <c r="AI26" s="19">
        <f t="shared" si="5"/>
        <v>936543.5</v>
      </c>
      <c r="AJ26" s="32">
        <f t="shared" si="6"/>
        <v>422367.41000000015</v>
      </c>
    </row>
    <row r="27" spans="1:36" x14ac:dyDescent="0.2">
      <c r="A27" s="1" t="s">
        <v>463</v>
      </c>
      <c r="B27" s="1" t="s">
        <v>465</v>
      </c>
      <c r="C27" s="92">
        <v>4887</v>
      </c>
      <c r="D27" s="93" t="s">
        <v>1107</v>
      </c>
      <c r="E27" s="273" t="s">
        <v>1885</v>
      </c>
      <c r="F27" s="127">
        <v>807645.11</v>
      </c>
      <c r="G27" s="127">
        <v>42397.1</v>
      </c>
      <c r="H27" s="127">
        <v>110439.89</v>
      </c>
      <c r="J27" s="273">
        <v>277705.42</v>
      </c>
      <c r="K27" s="273">
        <v>253789.79</v>
      </c>
      <c r="O27" s="128">
        <v>7.5</v>
      </c>
      <c r="P27" s="273"/>
      <c r="Q27" s="273">
        <v>25431.66</v>
      </c>
      <c r="R27" s="273">
        <v>1247745.83</v>
      </c>
      <c r="T27" s="100">
        <v>1203705.1399999999</v>
      </c>
      <c r="V27" s="100">
        <v>2214.86</v>
      </c>
      <c r="W27" s="100">
        <v>763820</v>
      </c>
      <c r="Y27" s="129">
        <v>1010684</v>
      </c>
      <c r="AB27" s="129">
        <v>572558.84</v>
      </c>
      <c r="AC27" s="129">
        <v>73713.34</v>
      </c>
      <c r="AE27" s="103">
        <f t="shared" si="1"/>
        <v>960482.1</v>
      </c>
      <c r="AF27" s="37">
        <f t="shared" si="2"/>
        <v>7.5</v>
      </c>
      <c r="AG27" s="26">
        <f t="shared" si="7"/>
        <v>960474.6</v>
      </c>
      <c r="AH27" s="17">
        <f t="shared" si="4"/>
        <v>1969740</v>
      </c>
      <c r="AI27" s="19">
        <f t="shared" si="5"/>
        <v>1656956.18</v>
      </c>
      <c r="AJ27" s="32">
        <f t="shared" si="6"/>
        <v>312783.82000000007</v>
      </c>
    </row>
    <row r="28" spans="1:36" x14ac:dyDescent="0.2">
      <c r="A28" s="1" t="s">
        <v>463</v>
      </c>
      <c r="B28" s="1" t="s">
        <v>465</v>
      </c>
      <c r="C28" s="92">
        <v>5102</v>
      </c>
      <c r="D28" s="93" t="s">
        <v>1108</v>
      </c>
      <c r="E28" s="273" t="s">
        <v>1886</v>
      </c>
      <c r="F28" s="127">
        <v>1017770.78</v>
      </c>
      <c r="H28" s="127">
        <v>62195.87</v>
      </c>
      <c r="J28" s="273">
        <v>403186.66</v>
      </c>
      <c r="K28" s="273">
        <v>113892.54</v>
      </c>
      <c r="O28" s="128">
        <v>378.9</v>
      </c>
      <c r="P28" s="273"/>
      <c r="Q28" s="273">
        <v>-381270.72</v>
      </c>
      <c r="R28" s="273">
        <v>1804121.26</v>
      </c>
      <c r="T28" s="100">
        <v>913832.44</v>
      </c>
      <c r="V28" s="100">
        <v>3232.07</v>
      </c>
      <c r="W28" s="100">
        <v>520200</v>
      </c>
      <c r="Y28" s="129">
        <v>659954</v>
      </c>
      <c r="Z28" s="129">
        <v>2520</v>
      </c>
      <c r="AB28" s="129">
        <v>494296.68</v>
      </c>
      <c r="AC28" s="129">
        <v>69864.42</v>
      </c>
      <c r="AE28" s="103">
        <f t="shared" si="1"/>
        <v>1079966.6500000001</v>
      </c>
      <c r="AF28" s="37">
        <f t="shared" si="2"/>
        <v>378.9</v>
      </c>
      <c r="AG28" s="26">
        <f t="shared" si="7"/>
        <v>1079587.7500000002</v>
      </c>
      <c r="AH28" s="17">
        <f t="shared" si="4"/>
        <v>1437264.5099999998</v>
      </c>
      <c r="AI28" s="19">
        <f t="shared" si="5"/>
        <v>1226635.0999999999</v>
      </c>
      <c r="AJ28" s="32">
        <f t="shared" si="6"/>
        <v>210629.40999999992</v>
      </c>
    </row>
    <row r="29" spans="1:36" x14ac:dyDescent="0.2">
      <c r="A29" s="1" t="s">
        <v>463</v>
      </c>
      <c r="B29" s="1" t="s">
        <v>465</v>
      </c>
      <c r="C29" s="92">
        <v>11813</v>
      </c>
      <c r="D29" s="93" t="s">
        <v>1109</v>
      </c>
      <c r="E29" s="273" t="s">
        <v>1887</v>
      </c>
      <c r="F29" s="127">
        <v>847281.65</v>
      </c>
      <c r="H29" s="127">
        <v>127736.17</v>
      </c>
      <c r="J29" s="273">
        <v>443233.05</v>
      </c>
      <c r="K29" s="273">
        <v>302565</v>
      </c>
      <c r="O29" s="128">
        <v>56.3</v>
      </c>
      <c r="P29" s="273"/>
      <c r="Q29" s="273">
        <v>-931.18</v>
      </c>
      <c r="R29" s="273">
        <v>1414760.08</v>
      </c>
      <c r="T29" s="100">
        <v>1218125.1599999999</v>
      </c>
      <c r="V29" s="100">
        <v>1067.44</v>
      </c>
      <c r="W29" s="100">
        <v>1026510</v>
      </c>
      <c r="Y29" s="129">
        <v>1277334</v>
      </c>
      <c r="AB29" s="129">
        <v>477792.28</v>
      </c>
      <c r="AC29" s="129">
        <v>113965.65</v>
      </c>
      <c r="AE29" s="103">
        <f t="shared" si="1"/>
        <v>975017.82000000007</v>
      </c>
      <c r="AF29" s="37">
        <f t="shared" si="2"/>
        <v>56.3</v>
      </c>
      <c r="AG29" s="26">
        <f t="shared" si="7"/>
        <v>974961.52</v>
      </c>
      <c r="AH29" s="17">
        <f t="shared" si="4"/>
        <v>2245702.5999999996</v>
      </c>
      <c r="AI29" s="19">
        <f t="shared" si="5"/>
        <v>1869091.93</v>
      </c>
      <c r="AJ29" s="32">
        <f t="shared" si="6"/>
        <v>376610.66999999969</v>
      </c>
    </row>
    <row r="30" spans="1:36" x14ac:dyDescent="0.2">
      <c r="A30" s="1" t="s">
        <v>463</v>
      </c>
      <c r="B30" s="1" t="s">
        <v>465</v>
      </c>
      <c r="C30" s="92">
        <v>7972</v>
      </c>
      <c r="D30" s="93" t="s">
        <v>1110</v>
      </c>
      <c r="E30" s="273" t="s">
        <v>1888</v>
      </c>
      <c r="F30" s="127">
        <v>774068.64</v>
      </c>
      <c r="H30" s="127">
        <v>182756.52</v>
      </c>
      <c r="J30" s="273">
        <v>195480.86</v>
      </c>
      <c r="K30" s="273">
        <v>229582.05</v>
      </c>
      <c r="O30" s="128">
        <v>79.44</v>
      </c>
      <c r="P30" s="273"/>
      <c r="Q30" s="273">
        <v>-770525.94</v>
      </c>
      <c r="R30" s="273">
        <v>1595887.05</v>
      </c>
      <c r="T30" s="100">
        <v>1547011.21</v>
      </c>
      <c r="U30" s="100">
        <v>100</v>
      </c>
      <c r="V30" s="100">
        <v>600.23</v>
      </c>
      <c r="W30" s="100">
        <v>1173800</v>
      </c>
      <c r="Y30" s="129">
        <v>1417250</v>
      </c>
      <c r="AB30" s="129">
        <v>651665.06000000006</v>
      </c>
      <c r="AC30" s="129">
        <v>44583.86</v>
      </c>
      <c r="AE30" s="103">
        <f t="shared" si="1"/>
        <v>956825.16</v>
      </c>
      <c r="AF30" s="37">
        <f t="shared" si="2"/>
        <v>79.44</v>
      </c>
      <c r="AG30" s="26">
        <f t="shared" si="7"/>
        <v>956745.72000000009</v>
      </c>
      <c r="AH30" s="17">
        <f t="shared" si="4"/>
        <v>2721511.44</v>
      </c>
      <c r="AI30" s="19">
        <f t="shared" si="5"/>
        <v>2113498.92</v>
      </c>
      <c r="AJ30" s="32">
        <f t="shared" si="6"/>
        <v>608012.52</v>
      </c>
    </row>
    <row r="31" spans="1:36" x14ac:dyDescent="0.2">
      <c r="A31" s="1" t="s">
        <v>463</v>
      </c>
      <c r="B31" s="1" t="s">
        <v>465</v>
      </c>
      <c r="C31" s="92">
        <v>3577</v>
      </c>
      <c r="D31" s="93" t="s">
        <v>1111</v>
      </c>
      <c r="E31" s="273" t="s">
        <v>1889</v>
      </c>
      <c r="F31" s="127">
        <v>840796.82</v>
      </c>
      <c r="H31" s="127">
        <v>209556.23</v>
      </c>
      <c r="J31" s="273">
        <v>117633.47</v>
      </c>
      <c r="K31" s="273">
        <v>194795.41</v>
      </c>
      <c r="O31" s="128">
        <v>52.2</v>
      </c>
      <c r="P31" s="273"/>
      <c r="Q31" s="273">
        <v>-832865.71</v>
      </c>
      <c r="R31" s="273">
        <v>1789492.25</v>
      </c>
      <c r="T31" s="100">
        <v>931041.03</v>
      </c>
      <c r="V31" s="100">
        <v>1253.28</v>
      </c>
      <c r="W31" s="100">
        <v>563480</v>
      </c>
      <c r="Y31" s="129">
        <v>732464</v>
      </c>
      <c r="AB31" s="129">
        <v>257397.1</v>
      </c>
      <c r="AC31" s="129">
        <v>49635.02</v>
      </c>
      <c r="AD31" s="129">
        <v>1514</v>
      </c>
      <c r="AE31" s="103">
        <f t="shared" si="1"/>
        <v>1050353.05</v>
      </c>
      <c r="AF31" s="37">
        <f t="shared" si="2"/>
        <v>52.2</v>
      </c>
      <c r="AG31" s="26">
        <f t="shared" si="7"/>
        <v>1050300.8500000001</v>
      </c>
      <c r="AH31" s="17">
        <f t="shared" si="4"/>
        <v>1495774.31</v>
      </c>
      <c r="AI31" s="19">
        <f t="shared" si="5"/>
        <v>1041010.12</v>
      </c>
      <c r="AJ31" s="32">
        <f t="shared" si="6"/>
        <v>454764.19000000006</v>
      </c>
    </row>
    <row r="32" spans="1:36" x14ac:dyDescent="0.2">
      <c r="A32" s="1" t="s">
        <v>463</v>
      </c>
      <c r="B32" s="1" t="s">
        <v>465</v>
      </c>
      <c r="C32" s="92">
        <v>3159</v>
      </c>
      <c r="D32" s="93" t="s">
        <v>1112</v>
      </c>
      <c r="E32" s="273" t="s">
        <v>1890</v>
      </c>
      <c r="F32" s="127">
        <v>749834.84</v>
      </c>
      <c r="H32" s="127">
        <v>57542.17</v>
      </c>
      <c r="J32" s="273">
        <v>310492.59000000003</v>
      </c>
      <c r="K32" s="273">
        <v>492036.48</v>
      </c>
      <c r="P32" s="273"/>
      <c r="Q32" s="273">
        <v>-1704353.54</v>
      </c>
      <c r="R32" s="273">
        <v>3102228.3</v>
      </c>
      <c r="T32" s="100">
        <v>984223.98</v>
      </c>
      <c r="U32" s="100">
        <v>65178</v>
      </c>
      <c r="V32" s="100">
        <v>825.66</v>
      </c>
      <c r="W32" s="100">
        <v>1242680</v>
      </c>
      <c r="Y32" s="129">
        <v>1436035</v>
      </c>
      <c r="AB32" s="129">
        <v>415467.71</v>
      </c>
      <c r="AC32" s="129">
        <v>164719.60999999999</v>
      </c>
      <c r="AD32" s="129">
        <v>2100</v>
      </c>
      <c r="AE32" s="103">
        <f t="shared" si="1"/>
        <v>807377.01</v>
      </c>
      <c r="AF32" s="37">
        <f t="shared" si="2"/>
        <v>0</v>
      </c>
      <c r="AG32" s="26">
        <f t="shared" si="7"/>
        <v>807377.01</v>
      </c>
      <c r="AH32" s="17">
        <f t="shared" si="4"/>
        <v>2292907.6399999997</v>
      </c>
      <c r="AI32" s="19">
        <f t="shared" si="5"/>
        <v>2018322.3199999998</v>
      </c>
      <c r="AJ32" s="32">
        <f t="shared" si="6"/>
        <v>274585.31999999983</v>
      </c>
    </row>
    <row r="33" spans="1:36" x14ac:dyDescent="0.2">
      <c r="A33" s="1" t="s">
        <v>463</v>
      </c>
      <c r="B33" s="1" t="s">
        <v>465</v>
      </c>
      <c r="C33" s="92">
        <v>3764</v>
      </c>
      <c r="D33" s="93" t="s">
        <v>1113</v>
      </c>
      <c r="E33" s="273" t="s">
        <v>1891</v>
      </c>
      <c r="F33" s="127">
        <v>857597.53</v>
      </c>
      <c r="G33" s="127">
        <v>103625</v>
      </c>
      <c r="H33" s="127">
        <v>110604.69</v>
      </c>
      <c r="J33" s="273">
        <v>362647.09</v>
      </c>
      <c r="K33" s="273">
        <v>238044.35</v>
      </c>
      <c r="O33" s="128">
        <v>219.62</v>
      </c>
      <c r="P33" s="273"/>
      <c r="Q33" s="273">
        <v>-493277.31</v>
      </c>
      <c r="R33" s="273">
        <v>1484748</v>
      </c>
      <c r="T33" s="100">
        <v>1236353.19</v>
      </c>
      <c r="U33" s="100">
        <v>93000</v>
      </c>
      <c r="V33" s="100">
        <v>2122.31</v>
      </c>
      <c r="W33" s="100">
        <v>480240</v>
      </c>
      <c r="Y33" s="129">
        <v>688201</v>
      </c>
      <c r="AB33" s="129">
        <v>283705.82</v>
      </c>
      <c r="AC33" s="129">
        <v>92094.25</v>
      </c>
      <c r="AE33" s="103">
        <f t="shared" si="1"/>
        <v>1071827.22</v>
      </c>
      <c r="AF33" s="37">
        <f t="shared" si="2"/>
        <v>219.62</v>
      </c>
      <c r="AG33" s="26">
        <f t="shared" si="7"/>
        <v>1071607.5999999999</v>
      </c>
      <c r="AH33" s="17">
        <f t="shared" si="4"/>
        <v>1811715.5</v>
      </c>
      <c r="AI33" s="19">
        <f t="shared" si="5"/>
        <v>1064001.07</v>
      </c>
      <c r="AJ33" s="32">
        <f t="shared" si="6"/>
        <v>747714.42999999993</v>
      </c>
    </row>
    <row r="34" spans="1:36" x14ac:dyDescent="0.2">
      <c r="A34" s="1" t="s">
        <v>463</v>
      </c>
      <c r="B34" s="1" t="s">
        <v>465</v>
      </c>
      <c r="C34" s="92">
        <v>3691</v>
      </c>
      <c r="D34" s="93" t="s">
        <v>1114</v>
      </c>
      <c r="E34" s="273" t="s">
        <v>1892</v>
      </c>
      <c r="F34" s="127">
        <v>892818.19</v>
      </c>
      <c r="G34" s="127">
        <v>29302.400000000001</v>
      </c>
      <c r="H34" s="127">
        <v>49679.38</v>
      </c>
      <c r="J34" s="273">
        <v>97485.38</v>
      </c>
      <c r="K34" s="273">
        <v>321883.90000000002</v>
      </c>
      <c r="P34" s="273"/>
      <c r="Q34" s="273">
        <v>-1036745.7</v>
      </c>
      <c r="R34" s="273">
        <v>1924840.79</v>
      </c>
      <c r="T34" s="100">
        <v>1213613.81</v>
      </c>
      <c r="U34" s="100">
        <v>86609.5</v>
      </c>
      <c r="V34" s="100">
        <v>848.82</v>
      </c>
      <c r="W34" s="100">
        <v>489770</v>
      </c>
      <c r="Y34" s="129">
        <v>734556</v>
      </c>
      <c r="AB34" s="129">
        <v>426765.66</v>
      </c>
      <c r="AC34" s="129">
        <v>79167.31</v>
      </c>
      <c r="AE34" s="103">
        <f t="shared" si="1"/>
        <v>971799.97</v>
      </c>
      <c r="AF34" s="37">
        <f t="shared" si="2"/>
        <v>0</v>
      </c>
      <c r="AG34" s="26">
        <f t="shared" si="7"/>
        <v>971799.97</v>
      </c>
      <c r="AH34" s="17">
        <f t="shared" si="4"/>
        <v>1790842.1300000001</v>
      </c>
      <c r="AI34" s="19">
        <f t="shared" si="5"/>
        <v>1240488.97</v>
      </c>
      <c r="AJ34" s="32">
        <f t="shared" si="6"/>
        <v>550353.16000000015</v>
      </c>
    </row>
    <row r="35" spans="1:36" x14ac:dyDescent="0.2">
      <c r="A35" s="1" t="s">
        <v>463</v>
      </c>
      <c r="B35" s="1" t="s">
        <v>465</v>
      </c>
      <c r="C35" s="92">
        <v>7031</v>
      </c>
      <c r="D35" s="93" t="s">
        <v>1115</v>
      </c>
      <c r="E35" s="273" t="s">
        <v>1893</v>
      </c>
      <c r="F35" s="127">
        <v>1708742.72</v>
      </c>
      <c r="G35" s="127">
        <v>49183.98</v>
      </c>
      <c r="H35" s="127">
        <v>110481.39</v>
      </c>
      <c r="J35" s="273">
        <v>230009.04</v>
      </c>
      <c r="K35" s="273">
        <v>175392.16</v>
      </c>
      <c r="P35" s="273"/>
      <c r="Q35" s="273">
        <v>353670</v>
      </c>
      <c r="R35" s="273">
        <v>1101601.1100000001</v>
      </c>
      <c r="T35" s="100">
        <v>1139845.6599999999</v>
      </c>
      <c r="U35" s="100">
        <v>337125</v>
      </c>
      <c r="V35" s="100">
        <v>4561.6400000000003</v>
      </c>
      <c r="W35" s="100">
        <v>1016660</v>
      </c>
      <c r="X35" s="100">
        <v>48</v>
      </c>
      <c r="Y35" s="129">
        <v>1269424</v>
      </c>
      <c r="AB35" s="129">
        <v>321043.34999999998</v>
      </c>
      <c r="AC35" s="129">
        <v>45531.27</v>
      </c>
      <c r="AE35" s="103">
        <f t="shared" si="1"/>
        <v>1868408.0899999999</v>
      </c>
      <c r="AF35" s="37">
        <f t="shared" si="2"/>
        <v>0</v>
      </c>
      <c r="AG35" s="26">
        <f t="shared" si="7"/>
        <v>1868408.0899999999</v>
      </c>
      <c r="AH35" s="17">
        <f t="shared" si="4"/>
        <v>2498240.2999999998</v>
      </c>
      <c r="AI35" s="19">
        <f t="shared" si="5"/>
        <v>1635998.62</v>
      </c>
      <c r="AJ35" s="32">
        <f t="shared" si="6"/>
        <v>862241.6799999997</v>
      </c>
    </row>
    <row r="36" spans="1:36" x14ac:dyDescent="0.2">
      <c r="A36" s="1" t="s">
        <v>463</v>
      </c>
      <c r="B36" s="1" t="s">
        <v>465</v>
      </c>
      <c r="C36" s="92">
        <v>3391</v>
      </c>
      <c r="D36" s="93" t="s">
        <v>1116</v>
      </c>
      <c r="E36" s="273" t="s">
        <v>1894</v>
      </c>
      <c r="F36" s="127">
        <v>577973.74</v>
      </c>
      <c r="G36" s="127">
        <v>7037.65</v>
      </c>
      <c r="H36" s="127">
        <v>169955.81</v>
      </c>
      <c r="J36" s="273">
        <v>1481817.09</v>
      </c>
      <c r="K36" s="273">
        <v>106230.1</v>
      </c>
      <c r="P36" s="273"/>
      <c r="Q36" s="273">
        <v>1378181.32</v>
      </c>
      <c r="R36" s="273">
        <v>528949.56000000006</v>
      </c>
      <c r="T36" s="100">
        <v>973534.56</v>
      </c>
      <c r="U36" s="100">
        <v>151075</v>
      </c>
      <c r="V36" s="100">
        <v>492.73</v>
      </c>
      <c r="W36" s="100">
        <v>756160</v>
      </c>
      <c r="X36" s="100">
        <v>80</v>
      </c>
      <c r="Y36" s="129">
        <v>947862</v>
      </c>
      <c r="AB36" s="129">
        <v>384639.63</v>
      </c>
      <c r="AC36" s="129">
        <v>94555.15</v>
      </c>
      <c r="AD36" s="129">
        <v>500</v>
      </c>
      <c r="AE36" s="103">
        <f t="shared" ref="AE36:AE67" si="8">SUM(F36:I36)</f>
        <v>754967.2</v>
      </c>
      <c r="AF36" s="37">
        <f t="shared" ref="AF36:AF67" si="9">SUM(L36:O36)</f>
        <v>0</v>
      </c>
      <c r="AG36" s="26">
        <f t="shared" si="7"/>
        <v>754967.2</v>
      </c>
      <c r="AH36" s="17">
        <f t="shared" si="4"/>
        <v>1881342.29</v>
      </c>
      <c r="AI36" s="19">
        <f t="shared" si="5"/>
        <v>1427556.7799999998</v>
      </c>
      <c r="AJ36" s="32">
        <f t="shared" si="6"/>
        <v>453785.51000000024</v>
      </c>
    </row>
    <row r="37" spans="1:36" x14ac:dyDescent="0.2">
      <c r="A37" s="1" t="s">
        <v>463</v>
      </c>
      <c r="B37" s="1" t="s">
        <v>465</v>
      </c>
      <c r="C37" s="92">
        <v>4244</v>
      </c>
      <c r="D37" s="93" t="s">
        <v>1117</v>
      </c>
      <c r="E37" s="273" t="s">
        <v>1895</v>
      </c>
      <c r="F37" s="127">
        <v>576679.27</v>
      </c>
      <c r="H37" s="127">
        <v>65537.27</v>
      </c>
      <c r="J37" s="273">
        <v>485360.19</v>
      </c>
      <c r="K37" s="273">
        <v>68972.429999999993</v>
      </c>
      <c r="P37" s="273"/>
      <c r="Q37" s="273">
        <v>-783262.06</v>
      </c>
      <c r="R37" s="273">
        <v>1603684.39</v>
      </c>
      <c r="T37" s="100">
        <v>885770.1</v>
      </c>
      <c r="U37" s="100">
        <v>106820</v>
      </c>
      <c r="V37" s="100">
        <v>447.63</v>
      </c>
      <c r="W37" s="100">
        <v>1044060</v>
      </c>
      <c r="Y37" s="129">
        <v>1191112</v>
      </c>
      <c r="AB37" s="129">
        <v>368743.6</v>
      </c>
      <c r="AC37" s="129">
        <v>89080.54</v>
      </c>
      <c r="AD37" s="129">
        <v>500</v>
      </c>
      <c r="AE37" s="103">
        <f t="shared" si="8"/>
        <v>642216.54</v>
      </c>
      <c r="AF37" s="37">
        <f t="shared" si="9"/>
        <v>0</v>
      </c>
      <c r="AG37" s="26">
        <f t="shared" si="7"/>
        <v>642216.54</v>
      </c>
      <c r="AH37" s="17">
        <f t="shared" si="4"/>
        <v>2037097.73</v>
      </c>
      <c r="AI37" s="19">
        <f t="shared" si="5"/>
        <v>1649436.1400000001</v>
      </c>
      <c r="AJ37" s="32">
        <f t="shared" si="6"/>
        <v>387661.58999999985</v>
      </c>
    </row>
    <row r="38" spans="1:36" x14ac:dyDescent="0.2">
      <c r="A38" s="1" t="s">
        <v>463</v>
      </c>
      <c r="B38" s="1" t="s">
        <v>465</v>
      </c>
      <c r="C38" s="92">
        <v>1926</v>
      </c>
      <c r="D38" s="93" t="s">
        <v>1118</v>
      </c>
      <c r="E38" s="273" t="s">
        <v>1896</v>
      </c>
      <c r="F38" s="127">
        <v>432845.04</v>
      </c>
      <c r="G38" s="127">
        <v>18164.36</v>
      </c>
      <c r="H38" s="127">
        <v>124492.76</v>
      </c>
      <c r="J38" s="273">
        <v>168888.79</v>
      </c>
      <c r="K38" s="273">
        <v>104168.04</v>
      </c>
      <c r="P38" s="273"/>
      <c r="Q38" s="273">
        <v>-868026.46</v>
      </c>
      <c r="R38" s="273">
        <v>1498620.76</v>
      </c>
      <c r="T38" s="100">
        <v>665435.53</v>
      </c>
      <c r="V38" s="100">
        <v>454.27</v>
      </c>
      <c r="W38" s="100">
        <v>421140</v>
      </c>
      <c r="Y38" s="129">
        <v>510914</v>
      </c>
      <c r="Z38" s="129">
        <v>4418</v>
      </c>
      <c r="AB38" s="129">
        <v>271321.27</v>
      </c>
      <c r="AC38" s="129">
        <v>60850.84</v>
      </c>
      <c r="AE38" s="103">
        <f t="shared" si="8"/>
        <v>575502.15999999992</v>
      </c>
      <c r="AF38" s="37">
        <f t="shared" si="9"/>
        <v>0</v>
      </c>
      <c r="AG38" s="26">
        <f t="shared" si="7"/>
        <v>575502.15999999992</v>
      </c>
      <c r="AH38" s="17">
        <f t="shared" si="4"/>
        <v>1087029.8</v>
      </c>
      <c r="AI38" s="19">
        <f t="shared" si="5"/>
        <v>847504.11</v>
      </c>
      <c r="AJ38" s="32">
        <f t="shared" si="6"/>
        <v>239525.69000000006</v>
      </c>
    </row>
    <row r="39" spans="1:36" x14ac:dyDescent="0.2">
      <c r="A39" s="1" t="s">
        <v>463</v>
      </c>
      <c r="B39" s="1" t="s">
        <v>465</v>
      </c>
      <c r="C39" s="92">
        <v>5306</v>
      </c>
      <c r="D39" s="93" t="s">
        <v>1119</v>
      </c>
      <c r="E39" s="273" t="s">
        <v>1897</v>
      </c>
      <c r="F39" s="127">
        <v>834049.8</v>
      </c>
      <c r="G39" s="127">
        <v>120484.36</v>
      </c>
      <c r="H39" s="127">
        <v>42704.54</v>
      </c>
      <c r="J39" s="273">
        <v>1462060.19</v>
      </c>
      <c r="K39" s="273">
        <v>265156.06</v>
      </c>
      <c r="O39" s="128">
        <v>0</v>
      </c>
      <c r="P39" s="273"/>
      <c r="Q39" s="273">
        <v>65970.539999999994</v>
      </c>
      <c r="R39" s="273">
        <v>2339595.1</v>
      </c>
      <c r="T39" s="100">
        <v>1212483.94</v>
      </c>
      <c r="U39" s="100">
        <v>90500</v>
      </c>
      <c r="V39" s="100">
        <v>1139.47</v>
      </c>
      <c r="W39" s="100">
        <v>832380</v>
      </c>
      <c r="Y39" s="129">
        <v>1127235.26</v>
      </c>
      <c r="AB39" s="129">
        <v>520296.18</v>
      </c>
      <c r="AC39" s="129">
        <v>107762.66</v>
      </c>
      <c r="AE39" s="103">
        <f t="shared" si="8"/>
        <v>997238.70000000007</v>
      </c>
      <c r="AF39" s="37">
        <f t="shared" si="9"/>
        <v>0</v>
      </c>
      <c r="AG39" s="26">
        <f t="shared" si="7"/>
        <v>997238.70000000007</v>
      </c>
      <c r="AH39" s="17">
        <f t="shared" si="4"/>
        <v>2136503.41</v>
      </c>
      <c r="AI39" s="19">
        <f t="shared" si="5"/>
        <v>1755294.0999999999</v>
      </c>
      <c r="AJ39" s="32">
        <f t="shared" si="6"/>
        <v>381209.31000000029</v>
      </c>
    </row>
    <row r="40" spans="1:36" x14ac:dyDescent="0.2">
      <c r="A40" s="1" t="s">
        <v>463</v>
      </c>
      <c r="B40" s="1" t="s">
        <v>465</v>
      </c>
      <c r="C40" s="92">
        <v>2556</v>
      </c>
      <c r="D40" s="93" t="s">
        <v>1120</v>
      </c>
      <c r="E40" s="273" t="s">
        <v>1898</v>
      </c>
      <c r="F40" s="127">
        <v>815037.98</v>
      </c>
      <c r="H40" s="127">
        <v>48282.97</v>
      </c>
      <c r="J40" s="273">
        <v>234807.2</v>
      </c>
      <c r="K40" s="273">
        <v>139371.06</v>
      </c>
      <c r="P40" s="273"/>
      <c r="Q40" s="273">
        <v>-805282.31</v>
      </c>
      <c r="R40" s="273">
        <v>1457071.21</v>
      </c>
      <c r="T40" s="100">
        <v>1141232.68</v>
      </c>
      <c r="U40" s="100">
        <v>109130</v>
      </c>
      <c r="V40" s="100">
        <v>520.66999999999996</v>
      </c>
      <c r="W40" s="100">
        <v>169680</v>
      </c>
      <c r="Y40" s="129">
        <v>389554</v>
      </c>
      <c r="AB40" s="129">
        <v>359202.02</v>
      </c>
      <c r="AC40" s="129">
        <v>49879.02</v>
      </c>
      <c r="AE40" s="103">
        <f t="shared" si="8"/>
        <v>863320.95</v>
      </c>
      <c r="AF40" s="37">
        <f t="shared" si="9"/>
        <v>0</v>
      </c>
      <c r="AG40" s="26">
        <f t="shared" si="7"/>
        <v>863320.95</v>
      </c>
      <c r="AH40" s="17">
        <f t="shared" si="4"/>
        <v>1420563.3499999999</v>
      </c>
      <c r="AI40" s="19">
        <f t="shared" si="5"/>
        <v>798635.04</v>
      </c>
      <c r="AJ40" s="32">
        <f t="shared" si="6"/>
        <v>621928.30999999982</v>
      </c>
    </row>
    <row r="41" spans="1:36" x14ac:dyDescent="0.2">
      <c r="A41" s="1" t="s">
        <v>463</v>
      </c>
      <c r="B41" s="1" t="s">
        <v>465</v>
      </c>
      <c r="C41" s="92">
        <v>2366</v>
      </c>
      <c r="D41" s="93" t="s">
        <v>1121</v>
      </c>
      <c r="E41" s="273" t="s">
        <v>1899</v>
      </c>
      <c r="F41" s="127">
        <v>844147.92</v>
      </c>
      <c r="G41" s="127">
        <v>25655.15</v>
      </c>
      <c r="H41" s="127">
        <v>121961.43</v>
      </c>
      <c r="J41" s="273">
        <v>397158.32</v>
      </c>
      <c r="K41" s="273">
        <v>522888.14</v>
      </c>
      <c r="P41" s="273"/>
      <c r="Q41" s="273">
        <v>-359713.42</v>
      </c>
      <c r="R41" s="273">
        <v>1798384.44</v>
      </c>
      <c r="T41" s="100">
        <v>865549.78</v>
      </c>
      <c r="U41" s="100">
        <v>244300</v>
      </c>
      <c r="V41" s="100">
        <v>1208.56</v>
      </c>
      <c r="W41" s="100">
        <v>548460</v>
      </c>
      <c r="Y41" s="129">
        <v>663192</v>
      </c>
      <c r="AB41" s="129">
        <v>349884.53</v>
      </c>
      <c r="AC41" s="129">
        <v>135050.56</v>
      </c>
      <c r="AD41" s="129">
        <v>60</v>
      </c>
      <c r="AE41" s="103">
        <f t="shared" si="8"/>
        <v>991764.5</v>
      </c>
      <c r="AF41" s="37">
        <f t="shared" si="9"/>
        <v>0</v>
      </c>
      <c r="AG41" s="26">
        <f t="shared" si="7"/>
        <v>991764.5</v>
      </c>
      <c r="AH41" s="17">
        <f t="shared" si="4"/>
        <v>1659518.34</v>
      </c>
      <c r="AI41" s="19">
        <f t="shared" si="5"/>
        <v>1148187.0900000001</v>
      </c>
      <c r="AJ41" s="32">
        <f t="shared" si="6"/>
        <v>511331.25</v>
      </c>
    </row>
    <row r="42" spans="1:36" x14ac:dyDescent="0.2">
      <c r="A42" s="1" t="s">
        <v>463</v>
      </c>
      <c r="B42" s="1" t="s">
        <v>465</v>
      </c>
      <c r="C42" s="92">
        <v>5915</v>
      </c>
      <c r="D42" s="93" t="s">
        <v>1122</v>
      </c>
      <c r="E42" s="273" t="s">
        <v>1900</v>
      </c>
      <c r="F42" s="127">
        <v>741125.81</v>
      </c>
      <c r="H42" s="127">
        <v>144064.29999999999</v>
      </c>
      <c r="J42" s="273">
        <v>368926.36</v>
      </c>
      <c r="K42" s="273">
        <v>272514.89</v>
      </c>
      <c r="O42" s="128">
        <v>451.86</v>
      </c>
      <c r="P42" s="273"/>
      <c r="Q42" s="273">
        <v>-48139.66</v>
      </c>
      <c r="R42" s="273">
        <v>1262156.06</v>
      </c>
      <c r="T42" s="100">
        <v>1034307.5</v>
      </c>
      <c r="U42" s="100">
        <v>171400</v>
      </c>
      <c r="V42" s="100">
        <v>957.95</v>
      </c>
      <c r="W42" s="100">
        <v>582900</v>
      </c>
      <c r="Y42" s="129">
        <v>824668</v>
      </c>
      <c r="Z42" s="129">
        <v>1830</v>
      </c>
      <c r="AB42" s="129">
        <v>491497.71</v>
      </c>
      <c r="AC42" s="129">
        <v>96735.64</v>
      </c>
      <c r="AE42" s="103">
        <f t="shared" si="8"/>
        <v>885190.1100000001</v>
      </c>
      <c r="AF42" s="37">
        <f t="shared" si="9"/>
        <v>451.86</v>
      </c>
      <c r="AG42" s="26">
        <f t="shared" si="7"/>
        <v>884738.25000000012</v>
      </c>
      <c r="AH42" s="17">
        <f t="shared" si="4"/>
        <v>1789565.45</v>
      </c>
      <c r="AI42" s="19">
        <f t="shared" si="5"/>
        <v>1414731.3499999999</v>
      </c>
      <c r="AJ42" s="32">
        <f t="shared" si="6"/>
        <v>374834.10000000009</v>
      </c>
    </row>
    <row r="43" spans="1:36" x14ac:dyDescent="0.2">
      <c r="A43" s="1" t="s">
        <v>463</v>
      </c>
      <c r="B43" s="1" t="s">
        <v>465</v>
      </c>
      <c r="C43" s="92">
        <v>3317</v>
      </c>
      <c r="D43" s="93" t="s">
        <v>1123</v>
      </c>
      <c r="E43" s="273" t="s">
        <v>1901</v>
      </c>
      <c r="F43" s="127">
        <v>392217.09</v>
      </c>
      <c r="G43" s="127">
        <v>4580</v>
      </c>
      <c r="H43" s="127">
        <v>210521.35</v>
      </c>
      <c r="J43" s="273">
        <v>584193.61</v>
      </c>
      <c r="K43" s="273">
        <v>96340.27</v>
      </c>
      <c r="P43" s="273"/>
      <c r="Q43" s="273">
        <v>-795906.52</v>
      </c>
      <c r="R43" s="273">
        <v>1683339.65</v>
      </c>
      <c r="T43" s="100">
        <v>946179.49</v>
      </c>
      <c r="V43" s="100">
        <v>466.11</v>
      </c>
      <c r="W43" s="100">
        <v>232600</v>
      </c>
      <c r="Y43" s="129">
        <v>375781</v>
      </c>
      <c r="AB43" s="129">
        <v>286089.53999999998</v>
      </c>
      <c r="AC43" s="129">
        <v>68135.87</v>
      </c>
      <c r="AE43" s="103">
        <f t="shared" si="8"/>
        <v>607318.44000000006</v>
      </c>
      <c r="AF43" s="37">
        <f t="shared" si="9"/>
        <v>0</v>
      </c>
      <c r="AG43" s="26">
        <f t="shared" si="7"/>
        <v>607318.44000000006</v>
      </c>
      <c r="AH43" s="17">
        <f t="shared" si="4"/>
        <v>1179245.6000000001</v>
      </c>
      <c r="AI43" s="19">
        <f t="shared" si="5"/>
        <v>730006.41</v>
      </c>
      <c r="AJ43" s="32">
        <f t="shared" si="6"/>
        <v>449239.19000000006</v>
      </c>
    </row>
    <row r="44" spans="1:36" x14ac:dyDescent="0.2">
      <c r="A44" s="1" t="s">
        <v>463</v>
      </c>
      <c r="B44" s="1" t="s">
        <v>465</v>
      </c>
      <c r="C44" s="92">
        <v>2828</v>
      </c>
      <c r="D44" s="93" t="s">
        <v>1124</v>
      </c>
      <c r="E44" s="273" t="s">
        <v>2033</v>
      </c>
      <c r="F44" s="127">
        <v>994839.18</v>
      </c>
      <c r="G44" s="127">
        <v>10650</v>
      </c>
      <c r="H44" s="127">
        <v>233858.53</v>
      </c>
      <c r="J44" s="273">
        <v>407418.61</v>
      </c>
      <c r="K44" s="273">
        <v>87365.51</v>
      </c>
      <c r="P44" s="273"/>
      <c r="Q44" s="273">
        <v>-688189.72</v>
      </c>
      <c r="R44" s="273">
        <v>2224890.19</v>
      </c>
      <c r="T44" s="100">
        <v>932119.54</v>
      </c>
      <c r="V44" s="100">
        <v>1140.3499999999999</v>
      </c>
      <c r="W44" s="100">
        <v>546820</v>
      </c>
      <c r="Y44" s="129">
        <v>671280</v>
      </c>
      <c r="AB44" s="129">
        <v>474339.26</v>
      </c>
      <c r="AC44" s="129">
        <v>84053.27</v>
      </c>
      <c r="AE44" s="103">
        <f t="shared" si="8"/>
        <v>1239347.71</v>
      </c>
      <c r="AF44" s="37">
        <f t="shared" si="9"/>
        <v>0</v>
      </c>
      <c r="AG44" s="26">
        <f t="shared" si="7"/>
        <v>1239347.71</v>
      </c>
      <c r="AH44" s="17">
        <f t="shared" si="4"/>
        <v>1480079.8900000001</v>
      </c>
      <c r="AI44" s="19">
        <f t="shared" si="5"/>
        <v>1229672.53</v>
      </c>
      <c r="AJ44" s="32">
        <f t="shared" si="6"/>
        <v>250407.3600000001</v>
      </c>
    </row>
    <row r="45" spans="1:36" x14ac:dyDescent="0.2">
      <c r="A45" s="1" t="s">
        <v>463</v>
      </c>
      <c r="B45" s="1" t="s">
        <v>465</v>
      </c>
      <c r="C45" s="92">
        <v>2529</v>
      </c>
      <c r="D45" s="93" t="s">
        <v>1125</v>
      </c>
      <c r="E45" s="273" t="s">
        <v>2047</v>
      </c>
      <c r="F45" s="127">
        <v>513325.43</v>
      </c>
      <c r="G45" s="127">
        <v>25020</v>
      </c>
      <c r="H45" s="127">
        <v>64814.53</v>
      </c>
      <c r="J45" s="273">
        <v>1992472.94</v>
      </c>
      <c r="K45" s="273">
        <v>842967.48</v>
      </c>
      <c r="P45" s="273"/>
      <c r="Q45" s="273">
        <v>3285164.12</v>
      </c>
      <c r="R45" s="273"/>
      <c r="T45" s="100">
        <v>985471.46</v>
      </c>
      <c r="U45" s="100">
        <v>78900</v>
      </c>
      <c r="V45" s="100">
        <v>302.51</v>
      </c>
      <c r="W45" s="100">
        <v>571800</v>
      </c>
      <c r="Y45" s="129">
        <v>800577</v>
      </c>
      <c r="AB45" s="129">
        <v>341039.22</v>
      </c>
      <c r="AC45" s="129">
        <v>318873.49</v>
      </c>
      <c r="AE45" s="103">
        <f t="shared" si="8"/>
        <v>603159.96</v>
      </c>
      <c r="AF45" s="37">
        <f t="shared" si="9"/>
        <v>0</v>
      </c>
      <c r="AG45" s="26">
        <f t="shared" si="7"/>
        <v>603159.96</v>
      </c>
      <c r="AH45" s="17">
        <f t="shared" si="4"/>
        <v>1636473.97</v>
      </c>
      <c r="AI45" s="19">
        <f t="shared" si="5"/>
        <v>1460489.71</v>
      </c>
      <c r="AJ45" s="32">
        <f t="shared" si="6"/>
        <v>175984.26</v>
      </c>
    </row>
    <row r="46" spans="1:36" x14ac:dyDescent="0.2">
      <c r="A46" s="1" t="s">
        <v>468</v>
      </c>
      <c r="B46" s="1" t="s">
        <v>469</v>
      </c>
      <c r="C46" s="92">
        <v>5981</v>
      </c>
      <c r="D46" s="93" t="s">
        <v>1126</v>
      </c>
      <c r="E46" s="273" t="s">
        <v>1902</v>
      </c>
      <c r="F46" s="127">
        <v>559903.25</v>
      </c>
      <c r="G46" s="127">
        <v>0</v>
      </c>
      <c r="H46" s="127">
        <v>80805.42</v>
      </c>
      <c r="J46" s="273">
        <v>1382651.43</v>
      </c>
      <c r="K46" s="273">
        <v>202513.59</v>
      </c>
      <c r="N46" s="128">
        <v>10010.19</v>
      </c>
      <c r="O46" s="128">
        <v>52.01</v>
      </c>
      <c r="P46" s="273"/>
      <c r="Q46" s="273">
        <v>93313.61</v>
      </c>
      <c r="R46" s="273">
        <v>721555.06</v>
      </c>
      <c r="T46" s="100">
        <v>1129765.05</v>
      </c>
      <c r="V46" s="100">
        <v>896.11</v>
      </c>
      <c r="W46" s="100">
        <v>1160810</v>
      </c>
      <c r="X46" s="100">
        <v>164208.6</v>
      </c>
      <c r="Y46" s="129">
        <v>1578372</v>
      </c>
      <c r="AB46" s="129">
        <v>403825.71</v>
      </c>
      <c r="AC46" s="129">
        <v>185353.83</v>
      </c>
      <c r="AE46" s="103">
        <f t="shared" si="8"/>
        <v>640708.67000000004</v>
      </c>
      <c r="AF46" s="37">
        <f t="shared" si="9"/>
        <v>10062.200000000001</v>
      </c>
      <c r="AG46" s="26">
        <f t="shared" si="7"/>
        <v>630646.47000000009</v>
      </c>
      <c r="AH46" s="17">
        <f t="shared" si="4"/>
        <v>2455679.7600000002</v>
      </c>
      <c r="AI46" s="19">
        <f t="shared" si="5"/>
        <v>2167551.54</v>
      </c>
      <c r="AJ46" s="32">
        <f t="shared" si="6"/>
        <v>288128.2200000002</v>
      </c>
    </row>
    <row r="47" spans="1:36" x14ac:dyDescent="0.2">
      <c r="A47" s="1" t="s">
        <v>468</v>
      </c>
      <c r="B47" s="1" t="s">
        <v>469</v>
      </c>
      <c r="C47" s="92">
        <v>5608</v>
      </c>
      <c r="D47" s="93" t="s">
        <v>1127</v>
      </c>
      <c r="E47" s="273" t="s">
        <v>1903</v>
      </c>
      <c r="F47" s="127">
        <v>738241.7</v>
      </c>
      <c r="G47" s="127">
        <v>0</v>
      </c>
      <c r="H47" s="127">
        <v>62284.74</v>
      </c>
      <c r="J47" s="273">
        <v>119087.67</v>
      </c>
      <c r="K47" s="273">
        <v>153901.24</v>
      </c>
      <c r="N47" s="128">
        <v>234920.22</v>
      </c>
      <c r="O47" s="128">
        <v>5.9</v>
      </c>
      <c r="P47" s="273"/>
      <c r="Q47" s="273">
        <v>176877.17</v>
      </c>
      <c r="R47" s="273">
        <v>1541680.81</v>
      </c>
      <c r="T47" s="100">
        <v>1222332.95</v>
      </c>
      <c r="U47" s="100">
        <v>39325</v>
      </c>
      <c r="V47" s="100">
        <v>1996.64</v>
      </c>
      <c r="W47" s="100">
        <v>1118376.02</v>
      </c>
      <c r="X47" s="100">
        <v>310266</v>
      </c>
      <c r="Y47" s="129">
        <v>1651107.02</v>
      </c>
      <c r="Z47" s="129">
        <v>28550</v>
      </c>
      <c r="AB47" s="129">
        <v>454943.03</v>
      </c>
      <c r="AC47" s="129">
        <v>171465.57</v>
      </c>
      <c r="AE47" s="103">
        <f t="shared" si="8"/>
        <v>800526.44</v>
      </c>
      <c r="AF47" s="37">
        <f t="shared" si="9"/>
        <v>234926.12</v>
      </c>
      <c r="AG47" s="26">
        <f t="shared" si="7"/>
        <v>565600.31999999995</v>
      </c>
      <c r="AH47" s="17">
        <f t="shared" si="4"/>
        <v>2692296.61</v>
      </c>
      <c r="AI47" s="19">
        <f t="shared" si="5"/>
        <v>2306065.6199999996</v>
      </c>
      <c r="AJ47" s="32">
        <f t="shared" si="6"/>
        <v>386230.99000000022</v>
      </c>
    </row>
    <row r="48" spans="1:36" x14ac:dyDescent="0.2">
      <c r="A48" s="1" t="s">
        <v>468</v>
      </c>
      <c r="B48" s="1" t="s">
        <v>469</v>
      </c>
      <c r="C48" s="92">
        <v>3981</v>
      </c>
      <c r="D48" s="93" t="s">
        <v>1128</v>
      </c>
      <c r="E48" s="273" t="s">
        <v>1904</v>
      </c>
      <c r="F48" s="127">
        <v>587765.97</v>
      </c>
      <c r="G48" s="127">
        <v>0</v>
      </c>
      <c r="H48" s="127">
        <v>8470.5400000000009</v>
      </c>
      <c r="J48" s="273">
        <v>941887.43</v>
      </c>
      <c r="K48" s="273">
        <v>544590.92000000004</v>
      </c>
      <c r="N48" s="128">
        <v>51665.72</v>
      </c>
      <c r="O48" s="128">
        <v>42.06</v>
      </c>
      <c r="P48" s="273"/>
      <c r="Q48" s="273">
        <v>63849.82</v>
      </c>
      <c r="R48" s="273">
        <v>3101072.39</v>
      </c>
      <c r="T48" s="100">
        <v>1021959.9</v>
      </c>
      <c r="U48" s="100">
        <v>7200</v>
      </c>
      <c r="V48" s="100">
        <v>878.86</v>
      </c>
      <c r="W48" s="100">
        <v>1683493</v>
      </c>
      <c r="X48" s="100">
        <v>98000</v>
      </c>
      <c r="Y48" s="129">
        <v>2126523</v>
      </c>
      <c r="Z48" s="129">
        <v>4900</v>
      </c>
      <c r="AB48" s="129">
        <v>380806.13</v>
      </c>
      <c r="AC48" s="129">
        <v>192218.69</v>
      </c>
      <c r="AE48" s="103">
        <f t="shared" si="8"/>
        <v>596236.51</v>
      </c>
      <c r="AF48" s="37">
        <f t="shared" si="9"/>
        <v>51707.78</v>
      </c>
      <c r="AG48" s="26">
        <f t="shared" si="7"/>
        <v>544528.73</v>
      </c>
      <c r="AH48" s="17">
        <f t="shared" si="4"/>
        <v>2811531.76</v>
      </c>
      <c r="AI48" s="19">
        <f t="shared" si="5"/>
        <v>2704447.82</v>
      </c>
      <c r="AJ48" s="32">
        <f t="shared" si="6"/>
        <v>107083.93999999994</v>
      </c>
    </row>
    <row r="49" spans="1:36" x14ac:dyDescent="0.2">
      <c r="A49" s="1" t="s">
        <v>468</v>
      </c>
      <c r="B49" s="1" t="s">
        <v>469</v>
      </c>
      <c r="C49" s="92">
        <v>2676</v>
      </c>
      <c r="D49" s="93" t="s">
        <v>1129</v>
      </c>
      <c r="E49" s="273" t="s">
        <v>1905</v>
      </c>
      <c r="F49" s="127">
        <v>279805.03000000003</v>
      </c>
      <c r="G49" s="127">
        <v>0</v>
      </c>
      <c r="H49" s="127">
        <v>45877.66</v>
      </c>
      <c r="J49" s="273">
        <v>2001573.67</v>
      </c>
      <c r="K49" s="273">
        <v>162643.78</v>
      </c>
      <c r="N49" s="128">
        <v>77727.59</v>
      </c>
      <c r="O49" s="128">
        <v>47.73</v>
      </c>
      <c r="P49" s="273"/>
      <c r="Q49" s="273">
        <v>54749.52</v>
      </c>
      <c r="R49" s="273">
        <v>2713140.37</v>
      </c>
      <c r="T49" s="100">
        <v>954688.92</v>
      </c>
      <c r="U49" s="100">
        <v>52475</v>
      </c>
      <c r="V49" s="100">
        <v>316.89</v>
      </c>
      <c r="W49" s="100">
        <v>767378.5</v>
      </c>
      <c r="X49" s="100">
        <v>31200</v>
      </c>
      <c r="Y49" s="129">
        <v>1142843.5</v>
      </c>
      <c r="AB49" s="129">
        <v>333108.71000000002</v>
      </c>
      <c r="AC49" s="129">
        <v>144102.26999999999</v>
      </c>
      <c r="AE49" s="103">
        <f t="shared" si="8"/>
        <v>325682.69000000006</v>
      </c>
      <c r="AF49" s="37">
        <f t="shared" si="9"/>
        <v>77775.319999999992</v>
      </c>
      <c r="AG49" s="26">
        <f t="shared" si="7"/>
        <v>247907.37000000005</v>
      </c>
      <c r="AH49" s="17">
        <f t="shared" si="4"/>
        <v>1806059.31</v>
      </c>
      <c r="AI49" s="19">
        <f t="shared" si="5"/>
        <v>1620054.48</v>
      </c>
      <c r="AJ49" s="32">
        <f t="shared" si="6"/>
        <v>186004.83000000007</v>
      </c>
    </row>
    <row r="50" spans="1:36" x14ac:dyDescent="0.2">
      <c r="A50" s="1" t="s">
        <v>468</v>
      </c>
      <c r="B50" s="1" t="s">
        <v>469</v>
      </c>
      <c r="C50" s="92">
        <v>4612</v>
      </c>
      <c r="D50" s="93" t="s">
        <v>1130</v>
      </c>
      <c r="E50" s="273" t="s">
        <v>1906</v>
      </c>
      <c r="F50" s="127">
        <v>929292.96</v>
      </c>
      <c r="G50" s="127">
        <v>0</v>
      </c>
      <c r="H50" s="127">
        <v>53164.06</v>
      </c>
      <c r="J50" s="273">
        <v>187011.42</v>
      </c>
      <c r="K50" s="273">
        <v>284833.21999999997</v>
      </c>
      <c r="M50" s="128">
        <v>39700</v>
      </c>
      <c r="N50" s="128">
        <v>301349.02</v>
      </c>
      <c r="O50" s="128">
        <v>803.23</v>
      </c>
      <c r="P50" s="273"/>
      <c r="Q50" s="273">
        <v>65462.95</v>
      </c>
      <c r="R50" s="273">
        <v>2152655.08</v>
      </c>
      <c r="T50" s="100">
        <v>1717246.07</v>
      </c>
      <c r="U50" s="100">
        <v>63325</v>
      </c>
      <c r="V50" s="100">
        <v>845.97</v>
      </c>
      <c r="W50" s="100">
        <v>759475.5</v>
      </c>
      <c r="X50" s="100">
        <v>449424</v>
      </c>
      <c r="Y50" s="129">
        <v>1662015.5</v>
      </c>
      <c r="Z50" s="129">
        <v>8340</v>
      </c>
      <c r="AB50" s="129">
        <v>637678.72</v>
      </c>
      <c r="AC50" s="129">
        <v>162481.47</v>
      </c>
      <c r="AE50" s="103">
        <f t="shared" si="8"/>
        <v>982457.02</v>
      </c>
      <c r="AF50" s="37">
        <f t="shared" si="9"/>
        <v>341852.25</v>
      </c>
      <c r="AG50" s="26">
        <f t="shared" si="7"/>
        <v>640604.77</v>
      </c>
      <c r="AH50" s="17">
        <f t="shared" si="4"/>
        <v>2990316.54</v>
      </c>
      <c r="AI50" s="19">
        <f t="shared" si="5"/>
        <v>2470515.69</v>
      </c>
      <c r="AJ50" s="32">
        <f t="shared" si="6"/>
        <v>519800.85000000009</v>
      </c>
    </row>
    <row r="51" spans="1:36" x14ac:dyDescent="0.2">
      <c r="A51" s="1" t="s">
        <v>468</v>
      </c>
      <c r="B51" s="1" t="s">
        <v>469</v>
      </c>
      <c r="C51" s="92">
        <v>3723</v>
      </c>
      <c r="D51" s="93" t="s">
        <v>1131</v>
      </c>
      <c r="E51" s="273" t="s">
        <v>2034</v>
      </c>
      <c r="F51" s="127">
        <v>467966.94</v>
      </c>
      <c r="G51" s="127">
        <v>0</v>
      </c>
      <c r="H51" s="127">
        <v>43479.1</v>
      </c>
      <c r="J51" s="273">
        <v>474273.86</v>
      </c>
      <c r="K51" s="273">
        <v>227491.77</v>
      </c>
      <c r="N51" s="128">
        <v>58312.75</v>
      </c>
      <c r="O51" s="128">
        <v>336.14</v>
      </c>
      <c r="P51" s="273"/>
      <c r="Q51" s="273">
        <v>161981.44</v>
      </c>
      <c r="R51" s="273">
        <v>2872107.81</v>
      </c>
      <c r="T51" s="100">
        <v>1127987.33</v>
      </c>
      <c r="U51" s="100">
        <v>36275</v>
      </c>
      <c r="V51" s="100">
        <v>600.91999999999996</v>
      </c>
      <c r="W51" s="100">
        <v>496223</v>
      </c>
      <c r="X51" s="100">
        <v>91400</v>
      </c>
      <c r="Y51" s="129">
        <v>957097</v>
      </c>
      <c r="AB51" s="129">
        <v>359237.68</v>
      </c>
      <c r="AC51" s="129">
        <v>177790.83</v>
      </c>
      <c r="AE51" s="103">
        <f t="shared" si="8"/>
        <v>511446.04</v>
      </c>
      <c r="AF51" s="37">
        <f t="shared" si="9"/>
        <v>58648.89</v>
      </c>
      <c r="AG51" s="26">
        <f t="shared" si="7"/>
        <v>452797.14999999997</v>
      </c>
      <c r="AH51" s="17">
        <f t="shared" si="4"/>
        <v>1752486.25</v>
      </c>
      <c r="AI51" s="19">
        <f t="shared" si="5"/>
        <v>1494125.51</v>
      </c>
      <c r="AJ51" s="32">
        <f t="shared" si="6"/>
        <v>258360.74</v>
      </c>
    </row>
    <row r="52" spans="1:36" x14ac:dyDescent="0.2">
      <c r="A52" s="1" t="s">
        <v>472</v>
      </c>
      <c r="B52" s="1" t="s">
        <v>473</v>
      </c>
      <c r="C52" s="92">
        <v>4086</v>
      </c>
      <c r="D52" s="93" t="s">
        <v>1132</v>
      </c>
      <c r="E52" s="273" t="s">
        <v>1907</v>
      </c>
      <c r="F52" s="127">
        <v>312206.42</v>
      </c>
      <c r="G52" s="127">
        <v>0</v>
      </c>
      <c r="H52" s="127">
        <v>18813.330000000002</v>
      </c>
      <c r="J52" s="273">
        <v>472270.69</v>
      </c>
      <c r="K52" s="273">
        <v>111504.98</v>
      </c>
      <c r="P52" s="273"/>
      <c r="Q52" s="273"/>
      <c r="R52" s="273">
        <v>2033236.3</v>
      </c>
      <c r="T52" s="100">
        <v>1362954.98</v>
      </c>
      <c r="V52" s="100">
        <v>602.89</v>
      </c>
      <c r="W52" s="100">
        <v>557130</v>
      </c>
      <c r="Y52" s="129">
        <v>1176608</v>
      </c>
      <c r="AB52" s="129">
        <v>492973.43</v>
      </c>
      <c r="AC52" s="129">
        <v>65313.15</v>
      </c>
      <c r="AE52" s="103">
        <f t="shared" si="8"/>
        <v>331019.75</v>
      </c>
      <c r="AF52" s="37">
        <f t="shared" si="9"/>
        <v>0</v>
      </c>
      <c r="AG52" s="26">
        <f t="shared" si="7"/>
        <v>331019.75</v>
      </c>
      <c r="AH52" s="17">
        <f t="shared" si="4"/>
        <v>1920687.8699999999</v>
      </c>
      <c r="AI52" s="19">
        <f t="shared" si="5"/>
        <v>1734894.5799999998</v>
      </c>
      <c r="AJ52" s="32">
        <f t="shared" si="6"/>
        <v>185793.29000000004</v>
      </c>
    </row>
    <row r="53" spans="1:36" x14ac:dyDescent="0.2">
      <c r="A53" s="1" t="s">
        <v>472</v>
      </c>
      <c r="B53" s="1" t="s">
        <v>473</v>
      </c>
      <c r="C53" s="92">
        <v>4226</v>
      </c>
      <c r="D53" s="93" t="s">
        <v>1133</v>
      </c>
      <c r="E53" s="273" t="s">
        <v>1908</v>
      </c>
      <c r="F53" s="127">
        <v>377160.81</v>
      </c>
      <c r="G53" s="127">
        <v>0</v>
      </c>
      <c r="H53" s="127">
        <v>52269.82</v>
      </c>
      <c r="J53" s="273">
        <v>2125458.5099999998</v>
      </c>
      <c r="K53" s="273">
        <v>563448.15</v>
      </c>
      <c r="O53" s="128">
        <v>195</v>
      </c>
      <c r="P53" s="273"/>
      <c r="Q53" s="273"/>
      <c r="R53" s="273">
        <v>575288.56999999995</v>
      </c>
      <c r="T53" s="100">
        <v>1423235.66</v>
      </c>
      <c r="V53" s="100">
        <v>547.66</v>
      </c>
      <c r="W53" s="100">
        <v>409850</v>
      </c>
      <c r="Y53" s="129">
        <v>970424</v>
      </c>
      <c r="AB53" s="129">
        <v>461886.64</v>
      </c>
      <c r="AC53" s="129">
        <v>195249.11</v>
      </c>
      <c r="AE53" s="103">
        <f t="shared" si="8"/>
        <v>429430.63</v>
      </c>
      <c r="AF53" s="37">
        <f t="shared" si="9"/>
        <v>195</v>
      </c>
      <c r="AG53" s="26">
        <f t="shared" si="7"/>
        <v>429235.63</v>
      </c>
      <c r="AH53" s="17">
        <f t="shared" si="4"/>
        <v>1833633.3199999998</v>
      </c>
      <c r="AI53" s="19">
        <f t="shared" si="5"/>
        <v>1627559.75</v>
      </c>
      <c r="AJ53" s="32">
        <f t="shared" si="6"/>
        <v>206073.56999999983</v>
      </c>
    </row>
    <row r="54" spans="1:36" x14ac:dyDescent="0.2">
      <c r="A54" s="1" t="s">
        <v>472</v>
      </c>
      <c r="B54" s="1" t="s">
        <v>473</v>
      </c>
      <c r="C54" s="92">
        <v>4483</v>
      </c>
      <c r="D54" s="93" t="s">
        <v>1134</v>
      </c>
      <c r="E54" s="273" t="s">
        <v>1909</v>
      </c>
      <c r="F54" s="127">
        <v>752962.52</v>
      </c>
      <c r="G54" s="127">
        <v>0</v>
      </c>
      <c r="H54" s="127">
        <v>19494.689999999999</v>
      </c>
      <c r="J54" s="273">
        <v>2529772.64</v>
      </c>
      <c r="K54" s="273">
        <v>191511.52</v>
      </c>
      <c r="P54" s="273"/>
      <c r="Q54" s="273"/>
      <c r="R54" s="273">
        <v>1317062.58</v>
      </c>
      <c r="T54" s="100">
        <v>1119145.06</v>
      </c>
      <c r="V54" s="100">
        <v>989.7</v>
      </c>
      <c r="W54" s="100">
        <v>737650</v>
      </c>
      <c r="Y54" s="129">
        <v>1164390</v>
      </c>
      <c r="AB54" s="129">
        <v>199907.39</v>
      </c>
      <c r="AC54" s="129">
        <v>115456.25</v>
      </c>
      <c r="AE54" s="103">
        <f t="shared" si="8"/>
        <v>772457.21</v>
      </c>
      <c r="AF54" s="37">
        <f t="shared" si="9"/>
        <v>0</v>
      </c>
      <c r="AG54" s="26">
        <f t="shared" si="7"/>
        <v>772457.21</v>
      </c>
      <c r="AH54" s="17">
        <f t="shared" si="4"/>
        <v>1857784.76</v>
      </c>
      <c r="AI54" s="19">
        <f t="shared" si="5"/>
        <v>1479753.6400000001</v>
      </c>
      <c r="AJ54" s="32">
        <f t="shared" si="6"/>
        <v>378031.11999999988</v>
      </c>
    </row>
    <row r="55" spans="1:36" x14ac:dyDescent="0.2">
      <c r="A55" s="1" t="s">
        <v>472</v>
      </c>
      <c r="B55" s="1" t="s">
        <v>473</v>
      </c>
      <c r="C55" s="92">
        <v>3448</v>
      </c>
      <c r="D55" s="93" t="s">
        <v>1135</v>
      </c>
      <c r="E55" s="273" t="s">
        <v>1910</v>
      </c>
      <c r="F55" s="127">
        <v>283026.08</v>
      </c>
      <c r="G55" s="127">
        <v>9600</v>
      </c>
      <c r="H55" s="127">
        <v>65407.28</v>
      </c>
      <c r="J55" s="273">
        <v>153682.38</v>
      </c>
      <c r="K55" s="273">
        <v>350573.16</v>
      </c>
      <c r="P55" s="273"/>
      <c r="Q55" s="273"/>
      <c r="R55" s="273">
        <v>2202516.2599999998</v>
      </c>
      <c r="T55" s="100">
        <v>1181218.92</v>
      </c>
      <c r="V55" s="100">
        <v>464.16</v>
      </c>
      <c r="W55" s="100">
        <v>394660</v>
      </c>
      <c r="Y55" s="129">
        <v>888040</v>
      </c>
      <c r="AB55" s="129">
        <v>330566.77</v>
      </c>
      <c r="AC55" s="129">
        <v>161062.65</v>
      </c>
      <c r="AE55" s="103">
        <f t="shared" si="8"/>
        <v>358033.36</v>
      </c>
      <c r="AF55" s="37">
        <f t="shared" si="9"/>
        <v>0</v>
      </c>
      <c r="AG55" s="26">
        <f t="shared" si="7"/>
        <v>358033.36</v>
      </c>
      <c r="AH55" s="17">
        <f t="shared" si="4"/>
        <v>1576343.0799999998</v>
      </c>
      <c r="AI55" s="19">
        <f t="shared" si="5"/>
        <v>1379669.42</v>
      </c>
      <c r="AJ55" s="32">
        <f t="shared" si="6"/>
        <v>196673.65999999992</v>
      </c>
    </row>
    <row r="56" spans="1:36" x14ac:dyDescent="0.2">
      <c r="A56" s="1" t="s">
        <v>472</v>
      </c>
      <c r="B56" s="1" t="s">
        <v>473</v>
      </c>
      <c r="C56" s="92">
        <v>3561</v>
      </c>
      <c r="D56" s="93" t="s">
        <v>1136</v>
      </c>
      <c r="E56" s="273" t="s">
        <v>2035</v>
      </c>
      <c r="F56" s="127">
        <v>661750.26</v>
      </c>
      <c r="G56" s="127">
        <v>0</v>
      </c>
      <c r="H56" s="127">
        <v>18030</v>
      </c>
      <c r="J56" s="273">
        <v>417373.59</v>
      </c>
      <c r="K56" s="273">
        <v>168328.83</v>
      </c>
      <c r="P56" s="273"/>
      <c r="Q56" s="273"/>
      <c r="R56" s="273">
        <v>2224684.62</v>
      </c>
      <c r="T56" s="100">
        <v>1273366.78</v>
      </c>
      <c r="V56" s="100">
        <v>942.85</v>
      </c>
      <c r="W56" s="100">
        <v>251930</v>
      </c>
      <c r="Y56" s="129">
        <v>711770</v>
      </c>
      <c r="AB56" s="129">
        <v>311031.87</v>
      </c>
      <c r="AC56" s="129">
        <v>105156.32</v>
      </c>
      <c r="AE56" s="103">
        <f t="shared" si="8"/>
        <v>679780.26</v>
      </c>
      <c r="AF56" s="37">
        <f t="shared" si="9"/>
        <v>0</v>
      </c>
      <c r="AG56" s="26">
        <f t="shared" si="7"/>
        <v>679780.26</v>
      </c>
      <c r="AH56" s="17">
        <f t="shared" si="4"/>
        <v>1526239.6300000001</v>
      </c>
      <c r="AI56" s="19">
        <f t="shared" si="5"/>
        <v>1127958.19</v>
      </c>
      <c r="AJ56" s="32">
        <f t="shared" si="6"/>
        <v>398281.44000000018</v>
      </c>
    </row>
    <row r="57" spans="1:36" x14ac:dyDescent="0.2">
      <c r="A57" s="1" t="s">
        <v>475</v>
      </c>
      <c r="B57" s="1" t="s">
        <v>477</v>
      </c>
      <c r="C57" s="92">
        <v>5366</v>
      </c>
      <c r="D57" s="93" t="s">
        <v>1137</v>
      </c>
      <c r="E57" s="273" t="s">
        <v>1911</v>
      </c>
      <c r="F57" s="127">
        <v>698326.67</v>
      </c>
      <c r="G57" s="127">
        <v>11620</v>
      </c>
      <c r="H57" s="127">
        <v>48549.53</v>
      </c>
      <c r="J57" s="273">
        <v>55022</v>
      </c>
      <c r="K57" s="273">
        <v>239333.34</v>
      </c>
      <c r="O57" s="128">
        <v>326.89999999999998</v>
      </c>
      <c r="P57" s="273">
        <v>-793754.37</v>
      </c>
      <c r="Q57" s="273">
        <v>17406.43</v>
      </c>
      <c r="R57" s="273">
        <v>1546692.27</v>
      </c>
      <c r="T57" s="100">
        <v>1070937.8</v>
      </c>
      <c r="U57" s="100">
        <v>193415</v>
      </c>
      <c r="V57" s="100">
        <v>880.61</v>
      </c>
      <c r="W57" s="100">
        <v>930640</v>
      </c>
      <c r="X57" s="100">
        <v>21404.42</v>
      </c>
      <c r="Y57" s="129">
        <v>1536835.9</v>
      </c>
      <c r="AB57" s="129">
        <v>293537.82</v>
      </c>
      <c r="AC57" s="129">
        <v>99261.72</v>
      </c>
      <c r="AD57" s="129">
        <v>3762.08</v>
      </c>
      <c r="AE57" s="103">
        <f t="shared" si="8"/>
        <v>758496.20000000007</v>
      </c>
      <c r="AF57" s="37">
        <f t="shared" si="9"/>
        <v>326.89999999999998</v>
      </c>
      <c r="AG57" s="26">
        <f t="shared" si="7"/>
        <v>758169.3</v>
      </c>
      <c r="AH57" s="17">
        <f t="shared" si="4"/>
        <v>2217277.83</v>
      </c>
      <c r="AI57" s="19">
        <f t="shared" si="5"/>
        <v>1933397.52</v>
      </c>
      <c r="AJ57" s="32">
        <f t="shared" si="6"/>
        <v>283880.31000000006</v>
      </c>
    </row>
    <row r="58" spans="1:36" x14ac:dyDescent="0.2">
      <c r="A58" s="1" t="s">
        <v>475</v>
      </c>
      <c r="B58" s="1" t="s">
        <v>477</v>
      </c>
      <c r="C58" s="92">
        <v>5331</v>
      </c>
      <c r="D58" s="93" t="s">
        <v>1138</v>
      </c>
      <c r="E58" s="273" t="s">
        <v>1912</v>
      </c>
      <c r="F58" s="127">
        <v>647762.57999999996</v>
      </c>
      <c r="G58" s="127">
        <v>0</v>
      </c>
      <c r="H58" s="127">
        <v>37198.1</v>
      </c>
      <c r="J58" s="273">
        <v>1389428.05</v>
      </c>
      <c r="K58" s="273">
        <v>418614.66</v>
      </c>
      <c r="L58" s="128">
        <v>1408.23</v>
      </c>
      <c r="M58" s="128">
        <v>17400</v>
      </c>
      <c r="O58" s="128">
        <v>237298.28</v>
      </c>
      <c r="P58" s="273">
        <v>1588256.89</v>
      </c>
      <c r="Q58" s="273">
        <v>-49545.25</v>
      </c>
      <c r="R58" s="273">
        <v>305399.93</v>
      </c>
      <c r="T58" s="100">
        <v>1672259.5</v>
      </c>
      <c r="V58" s="100">
        <v>1102.01</v>
      </c>
      <c r="W58" s="100">
        <v>961560</v>
      </c>
      <c r="X58" s="100">
        <v>16176.54</v>
      </c>
      <c r="Y58" s="129">
        <v>1737580</v>
      </c>
      <c r="AA58" s="129">
        <v>1200</v>
      </c>
      <c r="AB58" s="129">
        <v>471438.84</v>
      </c>
      <c r="AC58" s="129">
        <v>43340.46</v>
      </c>
      <c r="AE58" s="103">
        <f t="shared" si="8"/>
        <v>684960.67999999993</v>
      </c>
      <c r="AF58" s="37">
        <f t="shared" si="9"/>
        <v>256106.51</v>
      </c>
      <c r="AG58" s="26">
        <f t="shared" si="7"/>
        <v>428854.16999999993</v>
      </c>
      <c r="AH58" s="17">
        <f t="shared" si="4"/>
        <v>2651098.0499999998</v>
      </c>
      <c r="AI58" s="19">
        <f t="shared" si="5"/>
        <v>2253559.2999999998</v>
      </c>
      <c r="AJ58" s="32">
        <f t="shared" si="6"/>
        <v>397538.75</v>
      </c>
    </row>
    <row r="59" spans="1:36" x14ac:dyDescent="0.2">
      <c r="A59" s="1" t="s">
        <v>475</v>
      </c>
      <c r="B59" s="1" t="s">
        <v>477</v>
      </c>
      <c r="C59" s="92">
        <v>5099</v>
      </c>
      <c r="D59" s="93" t="s">
        <v>1139</v>
      </c>
      <c r="E59" s="273" t="s">
        <v>1913</v>
      </c>
      <c r="F59" s="127">
        <v>714127.76</v>
      </c>
      <c r="G59" s="127">
        <v>6840</v>
      </c>
      <c r="H59" s="127">
        <v>92177.58</v>
      </c>
      <c r="J59" s="273">
        <v>184769.88</v>
      </c>
      <c r="K59" s="273">
        <v>491974.94</v>
      </c>
      <c r="O59" s="128">
        <v>87170.5</v>
      </c>
      <c r="P59" s="273">
        <v>-213864.07</v>
      </c>
      <c r="Q59" s="273">
        <v>-39694.46</v>
      </c>
      <c r="R59" s="273">
        <v>1630025.76</v>
      </c>
      <c r="T59" s="100">
        <v>890421.12</v>
      </c>
      <c r="V59" s="100">
        <v>1259.98</v>
      </c>
      <c r="W59" s="100">
        <v>1182850</v>
      </c>
      <c r="Y59" s="129">
        <v>1508452</v>
      </c>
      <c r="AA59" s="129">
        <v>10208</v>
      </c>
      <c r="AB59" s="129">
        <v>373254.39</v>
      </c>
      <c r="AC59" s="129">
        <v>139025.78</v>
      </c>
      <c r="AE59" s="103">
        <f t="shared" si="8"/>
        <v>813145.34</v>
      </c>
      <c r="AF59" s="37">
        <f t="shared" si="9"/>
        <v>87170.5</v>
      </c>
      <c r="AG59" s="26">
        <f t="shared" si="7"/>
        <v>725974.84</v>
      </c>
      <c r="AH59" s="17">
        <f t="shared" si="4"/>
        <v>2074531.1</v>
      </c>
      <c r="AI59" s="19">
        <f t="shared" si="5"/>
        <v>2030940.1700000002</v>
      </c>
      <c r="AJ59" s="32">
        <f t="shared" si="6"/>
        <v>43590.929999999935</v>
      </c>
    </row>
    <row r="60" spans="1:36" x14ac:dyDescent="0.2">
      <c r="A60" s="1" t="s">
        <v>475</v>
      </c>
      <c r="B60" s="1" t="s">
        <v>477</v>
      </c>
      <c r="C60" s="92">
        <v>3004</v>
      </c>
      <c r="D60" s="93" t="s">
        <v>1140</v>
      </c>
      <c r="E60" s="273" t="s">
        <v>1914</v>
      </c>
      <c r="F60" s="127">
        <v>197831.14</v>
      </c>
      <c r="G60" s="127">
        <v>51288.26</v>
      </c>
      <c r="H60" s="127">
        <v>41896.870000000003</v>
      </c>
      <c r="J60" s="273">
        <v>660964.32999999996</v>
      </c>
      <c r="K60" s="273">
        <v>491768.18</v>
      </c>
      <c r="N60" s="128">
        <v>399</v>
      </c>
      <c r="O60" s="128">
        <v>0</v>
      </c>
      <c r="P60" s="273"/>
      <c r="Q60" s="273">
        <v>-1155172.8799999999</v>
      </c>
      <c r="R60" s="273">
        <v>2454167.9500000002</v>
      </c>
      <c r="T60" s="100">
        <v>982997.85</v>
      </c>
      <c r="V60" s="100">
        <v>400.69</v>
      </c>
      <c r="W60" s="100">
        <v>1292880</v>
      </c>
      <c r="X60" s="100">
        <v>11868.75</v>
      </c>
      <c r="Y60" s="129">
        <v>1744415</v>
      </c>
      <c r="AA60" s="129">
        <v>3812</v>
      </c>
      <c r="AB60" s="129">
        <v>357285.9</v>
      </c>
      <c r="AC60" s="129">
        <v>76969.97</v>
      </c>
      <c r="AD60" s="129">
        <v>1752</v>
      </c>
      <c r="AE60" s="103">
        <f t="shared" si="8"/>
        <v>291016.27</v>
      </c>
      <c r="AF60" s="37">
        <f t="shared" si="9"/>
        <v>399</v>
      </c>
      <c r="AG60" s="26">
        <f t="shared" si="7"/>
        <v>290617.27</v>
      </c>
      <c r="AH60" s="17">
        <f t="shared" si="4"/>
        <v>2288147.29</v>
      </c>
      <c r="AI60" s="19">
        <f t="shared" si="5"/>
        <v>2184234.87</v>
      </c>
      <c r="AJ60" s="32">
        <f t="shared" si="6"/>
        <v>103912.41999999993</v>
      </c>
    </row>
    <row r="61" spans="1:36" x14ac:dyDescent="0.2">
      <c r="A61" s="1" t="s">
        <v>475</v>
      </c>
      <c r="B61" s="1" t="s">
        <v>477</v>
      </c>
      <c r="C61" s="92">
        <v>2532</v>
      </c>
      <c r="D61" s="93" t="s">
        <v>1141</v>
      </c>
      <c r="E61" s="273" t="s">
        <v>1915</v>
      </c>
      <c r="F61" s="127">
        <v>214800.09</v>
      </c>
      <c r="G61" s="127">
        <v>34281.82</v>
      </c>
      <c r="H61" s="127">
        <v>30629.29</v>
      </c>
      <c r="J61" s="273">
        <v>786670.54</v>
      </c>
      <c r="K61" s="273">
        <v>278217.65999999997</v>
      </c>
      <c r="L61" s="128">
        <v>7500</v>
      </c>
      <c r="O61" s="128">
        <v>1199.8399999999999</v>
      </c>
      <c r="P61" s="273">
        <v>-165434.82999999999</v>
      </c>
      <c r="Q61" s="273">
        <v>-99688.2</v>
      </c>
      <c r="R61" s="273">
        <v>1419953.5</v>
      </c>
      <c r="T61" s="100">
        <v>789107.43</v>
      </c>
      <c r="V61" s="100">
        <v>323.89</v>
      </c>
      <c r="W61" s="100">
        <v>884370</v>
      </c>
      <c r="X61" s="100">
        <v>11924.1</v>
      </c>
      <c r="Y61" s="129">
        <v>1189355</v>
      </c>
      <c r="AB61" s="129">
        <v>273465.18</v>
      </c>
      <c r="AC61" s="129">
        <v>26218.15</v>
      </c>
      <c r="AE61" s="103">
        <f t="shared" si="8"/>
        <v>279711.2</v>
      </c>
      <c r="AF61" s="37">
        <f t="shared" si="9"/>
        <v>8699.84</v>
      </c>
      <c r="AG61" s="26">
        <f t="shared" si="7"/>
        <v>271011.36</v>
      </c>
      <c r="AH61" s="17">
        <f t="shared" si="4"/>
        <v>1685725.4200000002</v>
      </c>
      <c r="AI61" s="19">
        <f t="shared" si="5"/>
        <v>1489038.3299999998</v>
      </c>
      <c r="AJ61" s="32">
        <f t="shared" si="6"/>
        <v>196687.09000000032</v>
      </c>
    </row>
    <row r="62" spans="1:36" x14ac:dyDescent="0.2">
      <c r="A62" s="1" t="s">
        <v>475</v>
      </c>
      <c r="B62" s="1" t="s">
        <v>477</v>
      </c>
      <c r="C62" s="92">
        <v>1966</v>
      </c>
      <c r="D62" s="93" t="s">
        <v>1142</v>
      </c>
      <c r="E62" s="273" t="s">
        <v>1916</v>
      </c>
      <c r="F62" s="127">
        <v>301256.28999999998</v>
      </c>
      <c r="G62" s="127">
        <v>0</v>
      </c>
      <c r="H62" s="127">
        <v>47418.04</v>
      </c>
      <c r="J62" s="273">
        <v>441365.7</v>
      </c>
      <c r="K62" s="273">
        <v>155663.59</v>
      </c>
      <c r="O62" s="128">
        <v>38199.57</v>
      </c>
      <c r="P62" s="273">
        <v>-1300252.3500000001</v>
      </c>
      <c r="Q62" s="273">
        <v>48444.78</v>
      </c>
      <c r="R62" s="273">
        <v>1982389.67</v>
      </c>
      <c r="T62" s="100">
        <v>847165.84</v>
      </c>
      <c r="V62" s="100">
        <v>538.62</v>
      </c>
      <c r="W62" s="100">
        <v>762400</v>
      </c>
      <c r="X62" s="100">
        <v>11325.74</v>
      </c>
      <c r="Y62" s="129">
        <v>1094067</v>
      </c>
      <c r="Z62" s="129">
        <v>3480</v>
      </c>
      <c r="AB62" s="129">
        <v>301300.19</v>
      </c>
      <c r="AC62" s="129">
        <v>58440.61</v>
      </c>
      <c r="AE62" s="103">
        <f t="shared" si="8"/>
        <v>348674.32999999996</v>
      </c>
      <c r="AF62" s="37">
        <f t="shared" si="9"/>
        <v>38199.57</v>
      </c>
      <c r="AG62" s="26">
        <f t="shared" si="7"/>
        <v>310474.75999999995</v>
      </c>
      <c r="AH62" s="17">
        <f t="shared" si="4"/>
        <v>1621430.2</v>
      </c>
      <c r="AI62" s="19">
        <f t="shared" si="5"/>
        <v>1457287.8</v>
      </c>
      <c r="AJ62" s="32">
        <f t="shared" si="6"/>
        <v>164142.39999999991</v>
      </c>
    </row>
    <row r="63" spans="1:36" x14ac:dyDescent="0.2">
      <c r="A63" s="1" t="s">
        <v>475</v>
      </c>
      <c r="B63" s="1" t="s">
        <v>477</v>
      </c>
      <c r="C63" s="92">
        <v>1289</v>
      </c>
      <c r="D63" s="93" t="s">
        <v>1143</v>
      </c>
      <c r="E63" s="273" t="s">
        <v>1917</v>
      </c>
      <c r="F63" s="127">
        <v>659331.75</v>
      </c>
      <c r="G63" s="127">
        <v>0</v>
      </c>
      <c r="H63" s="127">
        <v>54851.11</v>
      </c>
      <c r="J63" s="273">
        <v>587620.92000000004</v>
      </c>
      <c r="K63" s="273">
        <v>157687.07</v>
      </c>
      <c r="P63" s="273">
        <v>-195552.07</v>
      </c>
      <c r="Q63" s="273">
        <v>-44.56</v>
      </c>
      <c r="R63" s="273">
        <v>1478254.91</v>
      </c>
      <c r="T63" s="100">
        <v>876569.56</v>
      </c>
      <c r="V63" s="100">
        <v>1125.54</v>
      </c>
      <c r="W63" s="100">
        <v>714040</v>
      </c>
      <c r="X63" s="100">
        <v>9153.67</v>
      </c>
      <c r="Y63" s="129">
        <v>1083313</v>
      </c>
      <c r="AA63" s="129">
        <v>13372</v>
      </c>
      <c r="AB63" s="129">
        <v>291270.78000000003</v>
      </c>
      <c r="AC63" s="129">
        <v>71225.070000000007</v>
      </c>
      <c r="AE63" s="103">
        <f t="shared" si="8"/>
        <v>714182.86</v>
      </c>
      <c r="AF63" s="37">
        <f t="shared" si="9"/>
        <v>0</v>
      </c>
      <c r="AG63" s="26">
        <f t="shared" si="7"/>
        <v>714182.86</v>
      </c>
      <c r="AH63" s="17">
        <f t="shared" si="4"/>
        <v>1600888.77</v>
      </c>
      <c r="AI63" s="19">
        <f t="shared" si="5"/>
        <v>1459180.85</v>
      </c>
      <c r="AJ63" s="32">
        <f t="shared" si="6"/>
        <v>141707.91999999993</v>
      </c>
    </row>
    <row r="64" spans="1:36" x14ac:dyDescent="0.2">
      <c r="A64" s="1" t="s">
        <v>475</v>
      </c>
      <c r="B64" s="1" t="s">
        <v>477</v>
      </c>
      <c r="C64" s="92">
        <v>2633</v>
      </c>
      <c r="D64" s="93" t="s">
        <v>1144</v>
      </c>
      <c r="E64" s="273" t="s">
        <v>1918</v>
      </c>
      <c r="F64" s="127">
        <v>363281.1</v>
      </c>
      <c r="G64" s="127">
        <v>0</v>
      </c>
      <c r="H64" s="127">
        <v>45816.67</v>
      </c>
      <c r="J64" s="273">
        <v>206158</v>
      </c>
      <c r="K64" s="273">
        <v>269614.84000000003</v>
      </c>
      <c r="O64" s="128">
        <v>0</v>
      </c>
      <c r="P64" s="273">
        <v>422800.66</v>
      </c>
      <c r="Q64" s="273">
        <v>-84063.94</v>
      </c>
      <c r="R64" s="273">
        <v>424358.77</v>
      </c>
      <c r="T64" s="100">
        <v>840661.58</v>
      </c>
      <c r="V64" s="100">
        <v>646.96</v>
      </c>
      <c r="W64" s="100">
        <v>948050</v>
      </c>
      <c r="X64" s="100">
        <v>11946.43</v>
      </c>
      <c r="Y64" s="129">
        <v>1313641</v>
      </c>
      <c r="AA64" s="129">
        <v>1696</v>
      </c>
      <c r="AB64" s="129">
        <v>332334.75</v>
      </c>
      <c r="AC64" s="129">
        <v>15780.1</v>
      </c>
      <c r="AD64" s="129">
        <v>74</v>
      </c>
      <c r="AE64" s="103">
        <f t="shared" si="8"/>
        <v>409097.76999999996</v>
      </c>
      <c r="AF64" s="37">
        <f t="shared" si="9"/>
        <v>0</v>
      </c>
      <c r="AG64" s="26">
        <f t="shared" si="7"/>
        <v>409097.76999999996</v>
      </c>
      <c r="AH64" s="17">
        <f t="shared" si="4"/>
        <v>1801304.97</v>
      </c>
      <c r="AI64" s="19">
        <f t="shared" si="5"/>
        <v>1663525.85</v>
      </c>
      <c r="AJ64" s="32">
        <f t="shared" si="6"/>
        <v>137779.11999999988</v>
      </c>
    </row>
    <row r="65" spans="1:36" x14ac:dyDescent="0.2">
      <c r="A65" s="1" t="s">
        <v>475</v>
      </c>
      <c r="B65" s="1" t="s">
        <v>477</v>
      </c>
      <c r="C65" s="92">
        <v>3093</v>
      </c>
      <c r="D65" s="93" t="s">
        <v>1145</v>
      </c>
      <c r="E65" s="273" t="s">
        <v>1919</v>
      </c>
      <c r="F65" s="127">
        <v>278612.77</v>
      </c>
      <c r="H65" s="127">
        <v>47715.37</v>
      </c>
      <c r="J65" s="273">
        <v>1244310.06</v>
      </c>
      <c r="K65" s="273">
        <v>84235.4</v>
      </c>
      <c r="O65" s="128">
        <v>0</v>
      </c>
      <c r="P65" s="273">
        <v>1040594.34</v>
      </c>
      <c r="Q65" s="273">
        <v>10494.29</v>
      </c>
      <c r="R65" s="273">
        <v>457634.96</v>
      </c>
      <c r="T65" s="100">
        <v>714071.81</v>
      </c>
      <c r="U65" s="100">
        <v>34560</v>
      </c>
      <c r="V65" s="100">
        <v>470.07</v>
      </c>
      <c r="W65" s="100">
        <v>700040</v>
      </c>
      <c r="X65" s="100">
        <v>8843.39</v>
      </c>
      <c r="Y65" s="129">
        <v>976719</v>
      </c>
      <c r="AA65" s="129">
        <v>1200</v>
      </c>
      <c r="AB65" s="129">
        <v>302510.88</v>
      </c>
      <c r="AC65" s="129">
        <v>16935.38</v>
      </c>
      <c r="AE65" s="103">
        <f t="shared" si="8"/>
        <v>326328.14</v>
      </c>
      <c r="AF65" s="37">
        <f t="shared" si="9"/>
        <v>0</v>
      </c>
      <c r="AG65" s="26">
        <f t="shared" si="7"/>
        <v>326328.14</v>
      </c>
      <c r="AH65" s="17">
        <f t="shared" si="4"/>
        <v>1457985.2699999998</v>
      </c>
      <c r="AI65" s="19">
        <f t="shared" si="5"/>
        <v>1297365.2599999998</v>
      </c>
      <c r="AJ65" s="32">
        <f t="shared" si="6"/>
        <v>160620.01</v>
      </c>
    </row>
    <row r="66" spans="1:36" x14ac:dyDescent="0.2">
      <c r="A66" s="1" t="s">
        <v>475</v>
      </c>
      <c r="B66" s="1" t="s">
        <v>477</v>
      </c>
      <c r="C66" s="92">
        <v>5106</v>
      </c>
      <c r="D66" s="93" t="s">
        <v>1146</v>
      </c>
      <c r="E66" s="273" t="s">
        <v>1920</v>
      </c>
      <c r="F66" s="127">
        <v>462014.61</v>
      </c>
      <c r="G66" s="127">
        <v>2070</v>
      </c>
      <c r="H66" s="127">
        <v>45044.13</v>
      </c>
      <c r="J66" s="273">
        <v>36550.22</v>
      </c>
      <c r="K66" s="273">
        <v>324080.23</v>
      </c>
      <c r="O66" s="128">
        <v>339.44</v>
      </c>
      <c r="P66" s="273">
        <v>-475343.66</v>
      </c>
      <c r="Q66" s="273">
        <v>-2694.25</v>
      </c>
      <c r="R66" s="273">
        <v>1208029.25</v>
      </c>
      <c r="T66" s="100">
        <v>933275.62</v>
      </c>
      <c r="V66" s="100">
        <v>932.77</v>
      </c>
      <c r="W66" s="100">
        <v>881220</v>
      </c>
      <c r="X66" s="100">
        <v>9159.49</v>
      </c>
      <c r="Y66" s="129">
        <v>1266967</v>
      </c>
      <c r="AB66" s="129">
        <v>346955.15</v>
      </c>
      <c r="AC66" s="129">
        <v>48530.23</v>
      </c>
      <c r="AD66" s="129">
        <v>450.09</v>
      </c>
      <c r="AE66" s="103">
        <f t="shared" si="8"/>
        <v>509128.74</v>
      </c>
      <c r="AF66" s="37">
        <f t="shared" si="9"/>
        <v>339.44</v>
      </c>
      <c r="AG66" s="26">
        <f t="shared" si="7"/>
        <v>508789.3</v>
      </c>
      <c r="AH66" s="17">
        <f t="shared" si="4"/>
        <v>1824587.8800000001</v>
      </c>
      <c r="AI66" s="19">
        <f t="shared" si="5"/>
        <v>1662902.47</v>
      </c>
      <c r="AJ66" s="32">
        <f t="shared" si="6"/>
        <v>161685.41000000015</v>
      </c>
    </row>
    <row r="67" spans="1:36" x14ac:dyDescent="0.2">
      <c r="A67" s="1" t="s">
        <v>475</v>
      </c>
      <c r="B67" s="1" t="s">
        <v>477</v>
      </c>
      <c r="C67" s="92">
        <v>4454</v>
      </c>
      <c r="D67" s="93" t="s">
        <v>1147</v>
      </c>
      <c r="E67" s="273" t="s">
        <v>1921</v>
      </c>
      <c r="F67" s="127">
        <v>590629.36</v>
      </c>
      <c r="G67" s="127">
        <v>78903.53</v>
      </c>
      <c r="H67" s="127">
        <v>45090.239999999998</v>
      </c>
      <c r="J67" s="273">
        <v>554150.76</v>
      </c>
      <c r="K67" s="273">
        <v>329031.96000000002</v>
      </c>
      <c r="L67" s="128">
        <v>7200</v>
      </c>
      <c r="O67" s="128">
        <v>323</v>
      </c>
      <c r="P67" s="273">
        <v>-901258.64</v>
      </c>
      <c r="Q67" s="273"/>
      <c r="R67" s="273">
        <v>2340789.7799999998</v>
      </c>
      <c r="T67" s="100">
        <v>1059238</v>
      </c>
      <c r="V67" s="100">
        <v>1090.07</v>
      </c>
      <c r="W67" s="100">
        <v>907110</v>
      </c>
      <c r="X67" s="100">
        <v>16670.04</v>
      </c>
      <c r="Y67" s="129">
        <v>1362670</v>
      </c>
      <c r="AA67" s="129">
        <v>1460</v>
      </c>
      <c r="AB67" s="129">
        <v>370142.8</v>
      </c>
      <c r="AC67" s="129">
        <v>85070.58</v>
      </c>
      <c r="AD67" s="129">
        <v>1660.59</v>
      </c>
      <c r="AE67" s="103">
        <f t="shared" si="8"/>
        <v>714623.13</v>
      </c>
      <c r="AF67" s="37">
        <f t="shared" si="9"/>
        <v>7523</v>
      </c>
      <c r="AG67" s="26">
        <f t="shared" si="7"/>
        <v>707100.13</v>
      </c>
      <c r="AH67" s="17">
        <f t="shared" si="4"/>
        <v>1984108.11</v>
      </c>
      <c r="AI67" s="19">
        <f t="shared" si="5"/>
        <v>1821003.9700000002</v>
      </c>
      <c r="AJ67" s="32">
        <f t="shared" si="6"/>
        <v>163104.1399999999</v>
      </c>
    </row>
    <row r="68" spans="1:36" x14ac:dyDescent="0.2">
      <c r="A68" s="1" t="s">
        <v>475</v>
      </c>
      <c r="B68" s="1" t="s">
        <v>477</v>
      </c>
      <c r="C68" s="92">
        <v>3718</v>
      </c>
      <c r="D68" s="93" t="s">
        <v>1148</v>
      </c>
      <c r="E68" s="273" t="s">
        <v>1922</v>
      </c>
      <c r="F68" s="127">
        <v>176251.05</v>
      </c>
      <c r="G68" s="127">
        <v>3000</v>
      </c>
      <c r="H68" s="127">
        <v>92258.34</v>
      </c>
      <c r="J68" s="273">
        <v>78643</v>
      </c>
      <c r="K68" s="273">
        <v>398779.4</v>
      </c>
      <c r="O68" s="128">
        <v>161.26</v>
      </c>
      <c r="P68" s="273">
        <v>90003.01</v>
      </c>
      <c r="Q68" s="273">
        <v>114834.47</v>
      </c>
      <c r="R68" s="273">
        <v>489048.9</v>
      </c>
      <c r="T68" s="100">
        <v>1002175.88</v>
      </c>
      <c r="V68" s="100">
        <v>381.54</v>
      </c>
      <c r="W68" s="100">
        <v>674310</v>
      </c>
      <c r="X68" s="100">
        <v>15428.85</v>
      </c>
      <c r="Y68" s="129">
        <v>1138771</v>
      </c>
      <c r="AB68" s="129">
        <v>445420.56</v>
      </c>
      <c r="AC68" s="129">
        <v>39784.01</v>
      </c>
      <c r="AD68" s="129">
        <v>15112</v>
      </c>
      <c r="AE68" s="103">
        <f t="shared" ref="AE68:AE99" si="10">SUM(F68:I68)</f>
        <v>271509.39</v>
      </c>
      <c r="AF68" s="37">
        <f t="shared" ref="AF68:AF99" si="11">SUM(L68:O68)</f>
        <v>161.26</v>
      </c>
      <c r="AG68" s="26">
        <f t="shared" si="7"/>
        <v>271348.13</v>
      </c>
      <c r="AH68" s="17">
        <f t="shared" si="4"/>
        <v>1692296.27</v>
      </c>
      <c r="AI68" s="19">
        <f t="shared" si="5"/>
        <v>1639087.57</v>
      </c>
      <c r="AJ68" s="32">
        <f t="shared" si="6"/>
        <v>53208.699999999953</v>
      </c>
    </row>
    <row r="69" spans="1:36" x14ac:dyDescent="0.2">
      <c r="A69" s="1" t="s">
        <v>475</v>
      </c>
      <c r="B69" s="1" t="s">
        <v>477</v>
      </c>
      <c r="C69" s="92">
        <v>3267</v>
      </c>
      <c r="D69" s="93" t="s">
        <v>1149</v>
      </c>
      <c r="E69" s="273" t="s">
        <v>2036</v>
      </c>
      <c r="F69" s="127">
        <v>310028.74</v>
      </c>
      <c r="H69" s="127">
        <v>52307.01</v>
      </c>
      <c r="J69" s="273">
        <v>1696651.1</v>
      </c>
      <c r="K69" s="273">
        <v>413433.3</v>
      </c>
      <c r="O69" s="128">
        <v>0</v>
      </c>
      <c r="P69" s="273">
        <v>-10425.1</v>
      </c>
      <c r="Q69" s="273">
        <v>-8720.77</v>
      </c>
      <c r="R69" s="273">
        <v>2396007.25</v>
      </c>
      <c r="T69" s="100">
        <v>846057.99</v>
      </c>
      <c r="U69" s="100">
        <v>60000</v>
      </c>
      <c r="V69" s="100">
        <v>462.34</v>
      </c>
      <c r="W69" s="100">
        <v>1315730</v>
      </c>
      <c r="X69" s="100">
        <v>11411.62</v>
      </c>
      <c r="Y69" s="129">
        <v>1660359</v>
      </c>
      <c r="AB69" s="129">
        <v>401807.16</v>
      </c>
      <c r="AC69" s="129">
        <v>90754.02</v>
      </c>
      <c r="AE69" s="103">
        <f t="shared" si="10"/>
        <v>362335.75</v>
      </c>
      <c r="AF69" s="37">
        <f t="shared" si="11"/>
        <v>0</v>
      </c>
      <c r="AG69" s="26">
        <f t="shared" si="7"/>
        <v>362335.75</v>
      </c>
      <c r="AH69" s="17">
        <f t="shared" ref="AH69:AH132" si="12">SUM(S69:X69)</f>
        <v>2233661.9500000002</v>
      </c>
      <c r="AI69" s="19">
        <f t="shared" ref="AI69:AI132" si="13">SUM(Y69:AD69)</f>
        <v>2152920.1799999997</v>
      </c>
      <c r="AJ69" s="32">
        <f t="shared" ref="AJ69:AJ132" si="14">AH69-AI69</f>
        <v>80741.770000000484</v>
      </c>
    </row>
    <row r="70" spans="1:36" s="58" customFormat="1" x14ac:dyDescent="0.2">
      <c r="A70" s="58" t="s">
        <v>475</v>
      </c>
      <c r="B70" s="58" t="s">
        <v>477</v>
      </c>
      <c r="C70" s="95">
        <v>2885</v>
      </c>
      <c r="D70" s="96" t="s">
        <v>1150</v>
      </c>
      <c r="E70" s="273" t="s">
        <v>2050</v>
      </c>
      <c r="F70" s="127">
        <v>435129.49</v>
      </c>
      <c r="G70" s="127"/>
      <c r="H70" s="127">
        <v>73987.14</v>
      </c>
      <c r="I70" s="127"/>
      <c r="J70" s="273">
        <v>5166666.6399999997</v>
      </c>
      <c r="K70" s="273">
        <v>565920.82999999996</v>
      </c>
      <c r="L70" s="128"/>
      <c r="M70" s="128"/>
      <c r="N70" s="128"/>
      <c r="O70" s="128"/>
      <c r="P70" s="273">
        <v>50537.75</v>
      </c>
      <c r="Q70" s="273">
        <v>-28674.16</v>
      </c>
      <c r="R70" s="273">
        <v>6403982.4100000001</v>
      </c>
      <c r="S70" s="100"/>
      <c r="T70" s="100">
        <v>725988.99</v>
      </c>
      <c r="U70" s="100"/>
      <c r="V70" s="100">
        <v>741.32</v>
      </c>
      <c r="W70" s="100">
        <v>265270</v>
      </c>
      <c r="X70" s="100">
        <v>13652.95</v>
      </c>
      <c r="Y70" s="129">
        <v>622176</v>
      </c>
      <c r="Z70" s="129">
        <v>4680</v>
      </c>
      <c r="AA70" s="129"/>
      <c r="AB70" s="129">
        <v>343655.31</v>
      </c>
      <c r="AC70" s="129">
        <v>205117.85</v>
      </c>
      <c r="AD70" s="129"/>
      <c r="AE70" s="103">
        <f t="shared" si="10"/>
        <v>509116.63</v>
      </c>
      <c r="AF70" s="37">
        <f t="shared" si="11"/>
        <v>0</v>
      </c>
      <c r="AG70" s="26">
        <f t="shared" si="7"/>
        <v>509116.63</v>
      </c>
      <c r="AH70" s="17">
        <f t="shared" si="12"/>
        <v>1005653.2599999999</v>
      </c>
      <c r="AI70" s="19">
        <f t="shared" si="13"/>
        <v>1175629.1600000001</v>
      </c>
      <c r="AJ70" s="32">
        <f t="shared" si="14"/>
        <v>-169975.90000000026</v>
      </c>
    </row>
    <row r="71" spans="1:36" s="51" customFormat="1" x14ac:dyDescent="0.2">
      <c r="A71" s="51" t="s">
        <v>480</v>
      </c>
      <c r="B71" s="51" t="s">
        <v>481</v>
      </c>
      <c r="C71" s="92">
        <v>6036</v>
      </c>
      <c r="D71" s="93" t="s">
        <v>1151</v>
      </c>
      <c r="E71" s="273" t="s">
        <v>1923</v>
      </c>
      <c r="F71" s="127">
        <v>678834.37</v>
      </c>
      <c r="G71" s="127">
        <v>0</v>
      </c>
      <c r="H71" s="127">
        <v>46127.67</v>
      </c>
      <c r="I71" s="127"/>
      <c r="J71" s="273">
        <v>879175.79</v>
      </c>
      <c r="K71" s="273">
        <v>22652.7</v>
      </c>
      <c r="L71" s="128"/>
      <c r="M71" s="128"/>
      <c r="N71" s="128"/>
      <c r="O71" s="128"/>
      <c r="P71" s="273"/>
      <c r="Q71" s="273">
        <v>-919976.87</v>
      </c>
      <c r="R71" s="273">
        <v>2227185.62</v>
      </c>
      <c r="S71" s="100">
        <v>483.26</v>
      </c>
      <c r="T71" s="100">
        <v>1555694.46</v>
      </c>
      <c r="U71" s="100"/>
      <c r="V71" s="100">
        <v>962.25</v>
      </c>
      <c r="W71" s="100">
        <v>1278480</v>
      </c>
      <c r="X71" s="100"/>
      <c r="Y71" s="129">
        <v>2060697.5</v>
      </c>
      <c r="Z71" s="129"/>
      <c r="AA71" s="129"/>
      <c r="AB71" s="129">
        <v>360660.74</v>
      </c>
      <c r="AC71" s="129">
        <v>70768.95</v>
      </c>
      <c r="AD71" s="129"/>
      <c r="AE71" s="103">
        <f t="shared" si="10"/>
        <v>724962.04</v>
      </c>
      <c r="AF71" s="37">
        <f t="shared" si="11"/>
        <v>0</v>
      </c>
      <c r="AG71" s="26">
        <f t="shared" si="7"/>
        <v>724962.04</v>
      </c>
      <c r="AH71" s="17">
        <f t="shared" si="12"/>
        <v>2835619.9699999997</v>
      </c>
      <c r="AI71" s="19">
        <f t="shared" si="13"/>
        <v>2492127.1900000004</v>
      </c>
      <c r="AJ71" s="32">
        <f t="shared" si="14"/>
        <v>343492.77999999933</v>
      </c>
    </row>
    <row r="72" spans="1:36" s="51" customFormat="1" x14ac:dyDescent="0.2">
      <c r="A72" s="51" t="s">
        <v>480</v>
      </c>
      <c r="B72" s="51" t="s">
        <v>481</v>
      </c>
      <c r="C72" s="92">
        <v>4053</v>
      </c>
      <c r="D72" s="93" t="s">
        <v>1152</v>
      </c>
      <c r="E72" s="273" t="s">
        <v>1924</v>
      </c>
      <c r="F72" s="127">
        <v>727936.05</v>
      </c>
      <c r="G72" s="127">
        <v>0</v>
      </c>
      <c r="H72" s="127">
        <v>247437.09</v>
      </c>
      <c r="I72" s="127"/>
      <c r="J72" s="273">
        <v>384381.97</v>
      </c>
      <c r="K72" s="273">
        <v>43974.7</v>
      </c>
      <c r="L72" s="128"/>
      <c r="M72" s="128"/>
      <c r="N72" s="128"/>
      <c r="O72" s="128">
        <v>1359.5</v>
      </c>
      <c r="P72" s="273"/>
      <c r="Q72" s="273">
        <v>-3198301.62</v>
      </c>
      <c r="R72" s="273">
        <v>4014093.13</v>
      </c>
      <c r="S72" s="100">
        <v>512.38</v>
      </c>
      <c r="T72" s="100">
        <v>1531588.18</v>
      </c>
      <c r="U72" s="100"/>
      <c r="V72" s="100"/>
      <c r="W72" s="100">
        <v>1208510</v>
      </c>
      <c r="X72" s="100"/>
      <c r="Y72" s="129">
        <v>1819279.94</v>
      </c>
      <c r="Z72" s="129">
        <v>1384</v>
      </c>
      <c r="AA72" s="129"/>
      <c r="AB72" s="129">
        <v>261598.14</v>
      </c>
      <c r="AC72" s="129">
        <v>53387.88</v>
      </c>
      <c r="AD72" s="129"/>
      <c r="AE72" s="103">
        <f t="shared" si="10"/>
        <v>975373.14</v>
      </c>
      <c r="AF72" s="37">
        <f t="shared" si="11"/>
        <v>1359.5</v>
      </c>
      <c r="AG72" s="26">
        <f t="shared" si="7"/>
        <v>974013.64</v>
      </c>
      <c r="AH72" s="17">
        <f t="shared" si="12"/>
        <v>2740610.5599999996</v>
      </c>
      <c r="AI72" s="19">
        <f t="shared" si="13"/>
        <v>2135649.96</v>
      </c>
      <c r="AJ72" s="32">
        <f t="shared" si="14"/>
        <v>604960.59999999963</v>
      </c>
    </row>
    <row r="73" spans="1:36" s="51" customFormat="1" x14ac:dyDescent="0.2">
      <c r="A73" s="51" t="s">
        <v>480</v>
      </c>
      <c r="B73" s="51" t="s">
        <v>481</v>
      </c>
      <c r="C73" s="92">
        <v>4847</v>
      </c>
      <c r="D73" s="93" t="s">
        <v>1153</v>
      </c>
      <c r="E73" s="273" t="s">
        <v>1925</v>
      </c>
      <c r="F73" s="127">
        <v>739673.92</v>
      </c>
      <c r="G73" s="127">
        <v>0</v>
      </c>
      <c r="H73" s="127">
        <v>104571.54</v>
      </c>
      <c r="I73" s="127"/>
      <c r="J73" s="273">
        <v>87754.7</v>
      </c>
      <c r="K73" s="273">
        <v>150775.1</v>
      </c>
      <c r="L73" s="128"/>
      <c r="M73" s="128"/>
      <c r="N73" s="128"/>
      <c r="O73" s="128"/>
      <c r="P73" s="273"/>
      <c r="Q73" s="273">
        <v>-1324184.26</v>
      </c>
      <c r="R73" s="273">
        <v>2082417.38</v>
      </c>
      <c r="S73" s="100">
        <v>976.63</v>
      </c>
      <c r="T73" s="100">
        <v>1434744.68</v>
      </c>
      <c r="U73" s="100"/>
      <c r="V73" s="100">
        <v>47.07</v>
      </c>
      <c r="W73" s="100">
        <v>1264270</v>
      </c>
      <c r="X73" s="100"/>
      <c r="Y73" s="129">
        <v>1934262.5</v>
      </c>
      <c r="Z73" s="129"/>
      <c r="AA73" s="129"/>
      <c r="AB73" s="129">
        <v>355315.6</v>
      </c>
      <c r="AC73" s="129">
        <v>65674.14</v>
      </c>
      <c r="AD73" s="129"/>
      <c r="AE73" s="103">
        <f t="shared" si="10"/>
        <v>844245.46000000008</v>
      </c>
      <c r="AF73" s="37">
        <f t="shared" si="11"/>
        <v>0</v>
      </c>
      <c r="AG73" s="26">
        <f t="shared" si="7"/>
        <v>844245.46000000008</v>
      </c>
      <c r="AH73" s="17">
        <f t="shared" si="12"/>
        <v>2700038.38</v>
      </c>
      <c r="AI73" s="19">
        <f t="shared" si="13"/>
        <v>2355252.2400000002</v>
      </c>
      <c r="AJ73" s="32">
        <f t="shared" si="14"/>
        <v>344786.13999999966</v>
      </c>
    </row>
    <row r="74" spans="1:36" s="51" customFormat="1" x14ac:dyDescent="0.2">
      <c r="A74" s="51" t="s">
        <v>480</v>
      </c>
      <c r="B74" s="51" t="s">
        <v>481</v>
      </c>
      <c r="C74" s="92">
        <v>3826</v>
      </c>
      <c r="D74" s="93" t="s">
        <v>1154</v>
      </c>
      <c r="E74" s="273" t="s">
        <v>1926</v>
      </c>
      <c r="F74" s="127">
        <v>667036.89</v>
      </c>
      <c r="G74" s="127">
        <v>0</v>
      </c>
      <c r="H74" s="127">
        <v>52731.71</v>
      </c>
      <c r="I74" s="127"/>
      <c r="J74" s="273">
        <v>4</v>
      </c>
      <c r="K74" s="273">
        <v>79784.17</v>
      </c>
      <c r="L74" s="128"/>
      <c r="M74" s="128"/>
      <c r="N74" s="128"/>
      <c r="O74" s="128">
        <v>431.64</v>
      </c>
      <c r="P74" s="273"/>
      <c r="Q74" s="273">
        <v>-1521526.27</v>
      </c>
      <c r="R74" s="273">
        <v>2028298.74</v>
      </c>
      <c r="S74" s="100">
        <v>1058.8599999999999</v>
      </c>
      <c r="T74" s="100">
        <v>1302655.76</v>
      </c>
      <c r="U74" s="100"/>
      <c r="V74" s="100"/>
      <c r="W74" s="100">
        <v>1126790</v>
      </c>
      <c r="X74" s="100"/>
      <c r="Y74" s="129">
        <v>1716493.5</v>
      </c>
      <c r="Z74" s="129"/>
      <c r="AA74" s="129"/>
      <c r="AB74" s="129">
        <v>368066.75</v>
      </c>
      <c r="AC74" s="129">
        <v>18539.71</v>
      </c>
      <c r="AD74" s="129"/>
      <c r="AE74" s="103">
        <f t="shared" si="10"/>
        <v>719768.6</v>
      </c>
      <c r="AF74" s="37">
        <f t="shared" si="11"/>
        <v>431.64</v>
      </c>
      <c r="AG74" s="26">
        <f t="shared" si="7"/>
        <v>719336.95999999996</v>
      </c>
      <c r="AH74" s="17">
        <f t="shared" si="12"/>
        <v>2430504.62</v>
      </c>
      <c r="AI74" s="19">
        <f t="shared" si="13"/>
        <v>2103099.96</v>
      </c>
      <c r="AJ74" s="32">
        <f t="shared" si="14"/>
        <v>327404.66000000015</v>
      </c>
    </row>
    <row r="75" spans="1:36" s="51" customFormat="1" x14ac:dyDescent="0.2">
      <c r="A75" s="51" t="s">
        <v>480</v>
      </c>
      <c r="B75" s="51" t="s">
        <v>481</v>
      </c>
      <c r="C75" s="92">
        <v>4181</v>
      </c>
      <c r="D75" s="93" t="s">
        <v>1155</v>
      </c>
      <c r="E75" s="273" t="s">
        <v>1927</v>
      </c>
      <c r="F75" s="127">
        <v>387766.89</v>
      </c>
      <c r="G75" s="127">
        <v>0</v>
      </c>
      <c r="H75" s="127">
        <v>100416.07</v>
      </c>
      <c r="I75" s="127"/>
      <c r="J75" s="273">
        <v>33843.25</v>
      </c>
      <c r="K75" s="273">
        <v>73729.210000000006</v>
      </c>
      <c r="L75" s="128"/>
      <c r="M75" s="128"/>
      <c r="N75" s="128"/>
      <c r="O75" s="128"/>
      <c r="P75" s="273"/>
      <c r="Q75" s="273">
        <v>-2035265.22</v>
      </c>
      <c r="R75" s="273">
        <v>2569886.96</v>
      </c>
      <c r="S75" s="100">
        <v>567.38</v>
      </c>
      <c r="T75" s="100">
        <v>1047660.12</v>
      </c>
      <c r="U75" s="100"/>
      <c r="V75" s="100">
        <v>535.46</v>
      </c>
      <c r="W75" s="100">
        <v>1066590</v>
      </c>
      <c r="X75" s="100"/>
      <c r="Y75" s="129">
        <v>1665637.5</v>
      </c>
      <c r="Z75" s="129"/>
      <c r="AA75" s="129"/>
      <c r="AB75" s="129">
        <v>319676.34999999998</v>
      </c>
      <c r="AC75" s="129">
        <v>49899.43</v>
      </c>
      <c r="AD75" s="129"/>
      <c r="AE75" s="103">
        <f t="shared" si="10"/>
        <v>488182.96</v>
      </c>
      <c r="AF75" s="37">
        <f t="shared" si="11"/>
        <v>0</v>
      </c>
      <c r="AG75" s="26">
        <f t="shared" si="7"/>
        <v>488182.96</v>
      </c>
      <c r="AH75" s="17">
        <f t="shared" si="12"/>
        <v>2115352.96</v>
      </c>
      <c r="AI75" s="19">
        <f t="shared" si="13"/>
        <v>2035213.28</v>
      </c>
      <c r="AJ75" s="32">
        <f t="shared" si="14"/>
        <v>80139.679999999935</v>
      </c>
    </row>
    <row r="76" spans="1:36" s="51" customFormat="1" x14ac:dyDescent="0.2">
      <c r="A76" s="51" t="s">
        <v>480</v>
      </c>
      <c r="B76" s="51" t="s">
        <v>481</v>
      </c>
      <c r="C76" s="92">
        <v>2002</v>
      </c>
      <c r="D76" s="93" t="s">
        <v>1156</v>
      </c>
      <c r="E76" s="273" t="s">
        <v>1928</v>
      </c>
      <c r="F76" s="127">
        <v>518273.98</v>
      </c>
      <c r="G76" s="127">
        <v>0</v>
      </c>
      <c r="H76" s="127">
        <v>35907.22</v>
      </c>
      <c r="I76" s="127"/>
      <c r="J76" s="273">
        <v>68047.58</v>
      </c>
      <c r="K76" s="273">
        <v>2421.59</v>
      </c>
      <c r="L76" s="128"/>
      <c r="M76" s="128"/>
      <c r="N76" s="128"/>
      <c r="O76" s="128"/>
      <c r="P76" s="273"/>
      <c r="Q76" s="273">
        <v>-1052560.74</v>
      </c>
      <c r="R76" s="273">
        <v>1423307.83</v>
      </c>
      <c r="S76" s="100">
        <v>617.62</v>
      </c>
      <c r="T76" s="100">
        <v>951642.69</v>
      </c>
      <c r="U76" s="100"/>
      <c r="V76" s="100">
        <v>563.70000000000005</v>
      </c>
      <c r="W76" s="100">
        <v>1148430</v>
      </c>
      <c r="X76" s="100"/>
      <c r="Y76" s="129">
        <v>1545964.5</v>
      </c>
      <c r="Z76" s="129"/>
      <c r="AA76" s="129"/>
      <c r="AB76" s="129">
        <v>209495.65</v>
      </c>
      <c r="AC76" s="129">
        <v>69600.58</v>
      </c>
      <c r="AD76" s="129"/>
      <c r="AE76" s="103">
        <f t="shared" si="10"/>
        <v>554181.19999999995</v>
      </c>
      <c r="AF76" s="37">
        <f t="shared" si="11"/>
        <v>0</v>
      </c>
      <c r="AG76" s="26">
        <f t="shared" si="7"/>
        <v>554181.19999999995</v>
      </c>
      <c r="AH76" s="17">
        <f t="shared" si="12"/>
        <v>2101254.0099999998</v>
      </c>
      <c r="AI76" s="19">
        <f t="shared" si="13"/>
        <v>1825060.73</v>
      </c>
      <c r="AJ76" s="32">
        <f t="shared" si="14"/>
        <v>276193.2799999998</v>
      </c>
    </row>
    <row r="77" spans="1:36" s="51" customFormat="1" x14ac:dyDescent="0.2">
      <c r="A77" s="51" t="s">
        <v>480</v>
      </c>
      <c r="B77" s="51" t="s">
        <v>481</v>
      </c>
      <c r="C77" s="92">
        <v>1933</v>
      </c>
      <c r="D77" s="93" t="s">
        <v>1157</v>
      </c>
      <c r="E77" s="273" t="s">
        <v>2037</v>
      </c>
      <c r="F77" s="127">
        <v>382904.78</v>
      </c>
      <c r="G77" s="127">
        <v>0</v>
      </c>
      <c r="H77" s="127">
        <v>187126.92</v>
      </c>
      <c r="I77" s="127"/>
      <c r="J77" s="273">
        <v>135817.54</v>
      </c>
      <c r="K77" s="273">
        <v>34846.1</v>
      </c>
      <c r="L77" s="128"/>
      <c r="M77" s="128"/>
      <c r="N77" s="128"/>
      <c r="O77" s="128"/>
      <c r="P77" s="273"/>
      <c r="Q77" s="273">
        <v>-1448697.25</v>
      </c>
      <c r="R77" s="273">
        <v>2051654.89</v>
      </c>
      <c r="S77" s="100">
        <v>400.9</v>
      </c>
      <c r="T77" s="100">
        <v>1054155.5</v>
      </c>
      <c r="U77" s="100"/>
      <c r="V77" s="100"/>
      <c r="W77" s="100">
        <v>1005470</v>
      </c>
      <c r="X77" s="100"/>
      <c r="Y77" s="129">
        <v>1482792.5</v>
      </c>
      <c r="Z77" s="129"/>
      <c r="AA77" s="129"/>
      <c r="AB77" s="129">
        <v>325030.2</v>
      </c>
      <c r="AC77" s="129">
        <v>99169</v>
      </c>
      <c r="AD77" s="129"/>
      <c r="AE77" s="103">
        <f t="shared" si="10"/>
        <v>570031.70000000007</v>
      </c>
      <c r="AF77" s="37">
        <f t="shared" si="11"/>
        <v>0</v>
      </c>
      <c r="AG77" s="26">
        <f t="shared" si="7"/>
        <v>570031.70000000007</v>
      </c>
      <c r="AH77" s="17">
        <f t="shared" si="12"/>
        <v>2060026.4</v>
      </c>
      <c r="AI77" s="19">
        <f t="shared" si="13"/>
        <v>1906991.7</v>
      </c>
      <c r="AJ77" s="32">
        <f t="shared" si="14"/>
        <v>153034.69999999995</v>
      </c>
    </row>
    <row r="78" spans="1:36" x14ac:dyDescent="0.2">
      <c r="A78" s="1" t="s">
        <v>484</v>
      </c>
      <c r="B78" s="1" t="s">
        <v>485</v>
      </c>
      <c r="C78" s="92">
        <v>3743</v>
      </c>
      <c r="D78" s="93" t="s">
        <v>1158</v>
      </c>
      <c r="E78" s="273" t="s">
        <v>1929</v>
      </c>
      <c r="F78" s="127">
        <v>346569.09</v>
      </c>
      <c r="G78" s="127">
        <v>0</v>
      </c>
      <c r="H78" s="127">
        <v>86144.44</v>
      </c>
      <c r="J78" s="273">
        <v>778026</v>
      </c>
      <c r="K78" s="273">
        <v>107775.51</v>
      </c>
      <c r="O78" s="128">
        <v>0</v>
      </c>
      <c r="P78" s="273"/>
      <c r="Q78" s="273"/>
      <c r="R78" s="273">
        <v>1625943.2</v>
      </c>
      <c r="T78" s="100">
        <v>1097854.53</v>
      </c>
      <c r="V78" s="100">
        <v>821.81</v>
      </c>
      <c r="W78" s="100">
        <v>524960</v>
      </c>
      <c r="Y78" s="129">
        <v>986543</v>
      </c>
      <c r="AB78" s="129">
        <v>392157.95</v>
      </c>
      <c r="AC78" s="129">
        <v>139450.48000000001</v>
      </c>
      <c r="AE78" s="103">
        <f t="shared" si="10"/>
        <v>432713.53</v>
      </c>
      <c r="AF78" s="37">
        <f t="shared" si="11"/>
        <v>0</v>
      </c>
      <c r="AG78" s="26">
        <f t="shared" si="7"/>
        <v>432713.53</v>
      </c>
      <c r="AH78" s="17">
        <f t="shared" si="12"/>
        <v>1623636.34</v>
      </c>
      <c r="AI78" s="19">
        <f t="shared" si="13"/>
        <v>1518151.43</v>
      </c>
      <c r="AJ78" s="32">
        <f t="shared" si="14"/>
        <v>105484.91000000015</v>
      </c>
    </row>
    <row r="79" spans="1:36" x14ac:dyDescent="0.2">
      <c r="A79" s="1" t="s">
        <v>484</v>
      </c>
      <c r="B79" s="1" t="s">
        <v>485</v>
      </c>
      <c r="C79" s="92">
        <v>3747</v>
      </c>
      <c r="D79" s="93" t="s">
        <v>1159</v>
      </c>
      <c r="E79" s="273" t="s">
        <v>1930</v>
      </c>
      <c r="F79" s="127">
        <v>148742.04999999999</v>
      </c>
      <c r="G79" s="127">
        <v>0</v>
      </c>
      <c r="H79" s="127">
        <v>56236.94</v>
      </c>
      <c r="J79" s="273">
        <v>387411.44</v>
      </c>
      <c r="K79" s="273">
        <v>120094.95</v>
      </c>
      <c r="P79" s="273"/>
      <c r="Q79" s="273"/>
      <c r="R79" s="273">
        <v>1700209.39</v>
      </c>
      <c r="T79" s="100">
        <v>1383321.1</v>
      </c>
      <c r="V79" s="100">
        <v>444.61</v>
      </c>
      <c r="W79" s="100">
        <v>561990</v>
      </c>
      <c r="X79" s="100">
        <v>17990</v>
      </c>
      <c r="Y79" s="129">
        <v>1197170</v>
      </c>
      <c r="AB79" s="129">
        <v>629947.19999999995</v>
      </c>
      <c r="AC79" s="129">
        <v>97258.68</v>
      </c>
      <c r="AE79" s="103">
        <f t="shared" si="10"/>
        <v>204978.99</v>
      </c>
      <c r="AF79" s="37">
        <f t="shared" si="11"/>
        <v>0</v>
      </c>
      <c r="AG79" s="26">
        <f t="shared" si="7"/>
        <v>204978.99</v>
      </c>
      <c r="AH79" s="17">
        <f t="shared" si="12"/>
        <v>1963745.7100000002</v>
      </c>
      <c r="AI79" s="19">
        <f t="shared" si="13"/>
        <v>1924375.88</v>
      </c>
      <c r="AJ79" s="32">
        <f t="shared" si="14"/>
        <v>39369.830000000307</v>
      </c>
    </row>
    <row r="80" spans="1:36" x14ac:dyDescent="0.2">
      <c r="A80" s="1" t="s">
        <v>484</v>
      </c>
      <c r="B80" s="1" t="s">
        <v>485</v>
      </c>
      <c r="C80" s="92">
        <v>3095</v>
      </c>
      <c r="D80" s="93" t="s">
        <v>1160</v>
      </c>
      <c r="E80" s="273" t="s">
        <v>1931</v>
      </c>
      <c r="F80" s="127">
        <v>211188.36</v>
      </c>
      <c r="G80" s="127">
        <v>0</v>
      </c>
      <c r="H80" s="127">
        <v>42952.41</v>
      </c>
      <c r="J80" s="273">
        <v>422954.68</v>
      </c>
      <c r="K80" s="273">
        <v>61206.26</v>
      </c>
      <c r="P80" s="273"/>
      <c r="Q80" s="273">
        <v>631.5</v>
      </c>
      <c r="R80" s="273">
        <v>1448416.88</v>
      </c>
      <c r="T80" s="100">
        <v>931585.33</v>
      </c>
      <c r="V80" s="100">
        <v>584.89</v>
      </c>
      <c r="W80" s="100">
        <v>703220</v>
      </c>
      <c r="Y80" s="129">
        <v>1057990</v>
      </c>
      <c r="AB80" s="129">
        <v>457498.41</v>
      </c>
      <c r="AC80" s="129">
        <v>106755.42</v>
      </c>
      <c r="AE80" s="103">
        <f t="shared" si="10"/>
        <v>254140.77</v>
      </c>
      <c r="AF80" s="37">
        <f t="shared" si="11"/>
        <v>0</v>
      </c>
      <c r="AG80" s="26">
        <f t="shared" si="7"/>
        <v>254140.77</v>
      </c>
      <c r="AH80" s="17">
        <f t="shared" si="12"/>
        <v>1635390.22</v>
      </c>
      <c r="AI80" s="19">
        <f t="shared" si="13"/>
        <v>1622243.8299999998</v>
      </c>
      <c r="AJ80" s="32">
        <f t="shared" si="14"/>
        <v>13146.39000000013</v>
      </c>
    </row>
    <row r="81" spans="1:36" x14ac:dyDescent="0.2">
      <c r="A81" s="1" t="s">
        <v>484</v>
      </c>
      <c r="B81" s="1" t="s">
        <v>485</v>
      </c>
      <c r="C81" s="92">
        <v>1530</v>
      </c>
      <c r="D81" s="93" t="s">
        <v>1161</v>
      </c>
      <c r="E81" s="273" t="s">
        <v>1932</v>
      </c>
      <c r="F81" s="127">
        <v>90462.25</v>
      </c>
      <c r="G81" s="127">
        <v>0</v>
      </c>
      <c r="H81" s="127">
        <v>18490.240000000002</v>
      </c>
      <c r="J81" s="273">
        <v>473139.68</v>
      </c>
      <c r="K81" s="273">
        <v>399846.58</v>
      </c>
      <c r="P81" s="273"/>
      <c r="Q81" s="273"/>
      <c r="R81" s="273">
        <v>2079850.72</v>
      </c>
      <c r="T81" s="100">
        <v>726160.97</v>
      </c>
      <c r="V81" s="100">
        <v>384.57</v>
      </c>
      <c r="W81" s="100">
        <v>920290</v>
      </c>
      <c r="Y81" s="129">
        <v>1283240</v>
      </c>
      <c r="AA81" s="129">
        <v>2480</v>
      </c>
      <c r="AB81" s="129">
        <v>303571.58</v>
      </c>
      <c r="AC81" s="129">
        <v>139162.16</v>
      </c>
      <c r="AE81" s="103">
        <f t="shared" si="10"/>
        <v>108952.49</v>
      </c>
      <c r="AF81" s="37">
        <f t="shared" si="11"/>
        <v>0</v>
      </c>
      <c r="AG81" s="26">
        <f t="shared" si="7"/>
        <v>108952.49</v>
      </c>
      <c r="AH81" s="17">
        <f t="shared" si="12"/>
        <v>1646835.54</v>
      </c>
      <c r="AI81" s="19">
        <f t="shared" si="13"/>
        <v>1728453.74</v>
      </c>
      <c r="AJ81" s="32">
        <f t="shared" si="14"/>
        <v>-81618.199999999953</v>
      </c>
    </row>
    <row r="82" spans="1:36" x14ac:dyDescent="0.2">
      <c r="A82" s="1" t="s">
        <v>484</v>
      </c>
      <c r="B82" s="1" t="s">
        <v>485</v>
      </c>
      <c r="C82" s="92">
        <v>4004</v>
      </c>
      <c r="D82" s="93" t="s">
        <v>1162</v>
      </c>
      <c r="E82" s="273" t="s">
        <v>1933</v>
      </c>
      <c r="F82" s="127">
        <v>224122.34</v>
      </c>
      <c r="G82" s="127">
        <v>0</v>
      </c>
      <c r="H82" s="127">
        <v>31700</v>
      </c>
      <c r="J82" s="273">
        <v>434409.49</v>
      </c>
      <c r="K82" s="273">
        <v>102294.45</v>
      </c>
      <c r="P82" s="273"/>
      <c r="Q82" s="273"/>
      <c r="R82" s="273">
        <v>1478004.6</v>
      </c>
      <c r="T82" s="100">
        <v>1027179.93</v>
      </c>
      <c r="W82" s="100">
        <v>567280</v>
      </c>
      <c r="Y82" s="129">
        <v>910648</v>
      </c>
      <c r="AB82" s="129">
        <v>439260.57</v>
      </c>
      <c r="AC82" s="129">
        <v>93711.59</v>
      </c>
      <c r="AE82" s="103">
        <f t="shared" si="10"/>
        <v>255822.34</v>
      </c>
      <c r="AF82" s="37">
        <f t="shared" si="11"/>
        <v>0</v>
      </c>
      <c r="AG82" s="26">
        <f t="shared" si="7"/>
        <v>255822.34</v>
      </c>
      <c r="AH82" s="17">
        <f t="shared" si="12"/>
        <v>1594459.9300000002</v>
      </c>
      <c r="AI82" s="19">
        <f t="shared" si="13"/>
        <v>1443620.1600000001</v>
      </c>
      <c r="AJ82" s="32">
        <f t="shared" si="14"/>
        <v>150839.77000000002</v>
      </c>
    </row>
    <row r="83" spans="1:36" x14ac:dyDescent="0.2">
      <c r="A83" s="1" t="s">
        <v>484</v>
      </c>
      <c r="B83" s="1" t="s">
        <v>485</v>
      </c>
      <c r="C83" s="92">
        <v>6265</v>
      </c>
      <c r="D83" s="93" t="s">
        <v>1163</v>
      </c>
      <c r="E83" s="273" t="s">
        <v>1934</v>
      </c>
      <c r="F83" s="127">
        <v>268713.13</v>
      </c>
      <c r="G83" s="127">
        <v>0</v>
      </c>
      <c r="H83" s="127">
        <v>96440.53</v>
      </c>
      <c r="J83" s="273">
        <v>280668.01</v>
      </c>
      <c r="K83" s="273">
        <v>76559.320000000007</v>
      </c>
      <c r="O83" s="128">
        <v>0</v>
      </c>
      <c r="P83" s="273"/>
      <c r="Q83" s="273">
        <v>600</v>
      </c>
      <c r="R83" s="273">
        <v>1774409.19</v>
      </c>
      <c r="T83" s="100">
        <v>1429495.09</v>
      </c>
      <c r="V83" s="100">
        <v>791.31</v>
      </c>
      <c r="W83" s="100">
        <v>1682200</v>
      </c>
      <c r="Y83" s="129">
        <v>2254550</v>
      </c>
      <c r="AA83" s="129">
        <v>2540</v>
      </c>
      <c r="AB83" s="129">
        <v>524360.29</v>
      </c>
      <c r="AC83" s="129">
        <v>109452.11</v>
      </c>
      <c r="AE83" s="103">
        <f t="shared" si="10"/>
        <v>365153.66000000003</v>
      </c>
      <c r="AF83" s="37">
        <f t="shared" si="11"/>
        <v>0</v>
      </c>
      <c r="AG83" s="26">
        <f t="shared" si="7"/>
        <v>365153.66000000003</v>
      </c>
      <c r="AH83" s="17">
        <f t="shared" si="12"/>
        <v>3112486.4000000004</v>
      </c>
      <c r="AI83" s="19">
        <f t="shared" si="13"/>
        <v>2890902.4</v>
      </c>
      <c r="AJ83" s="32">
        <f t="shared" si="14"/>
        <v>221584.00000000047</v>
      </c>
    </row>
    <row r="84" spans="1:36" x14ac:dyDescent="0.2">
      <c r="A84" s="1" t="s">
        <v>484</v>
      </c>
      <c r="B84" s="1" t="s">
        <v>485</v>
      </c>
      <c r="C84" s="92">
        <v>4051</v>
      </c>
      <c r="D84" s="93" t="s">
        <v>1164</v>
      </c>
      <c r="E84" s="273" t="s">
        <v>1935</v>
      </c>
      <c r="F84" s="127">
        <v>237526.93</v>
      </c>
      <c r="G84" s="127">
        <v>0</v>
      </c>
      <c r="H84" s="127">
        <v>32726</v>
      </c>
      <c r="J84" s="273">
        <v>527306.25</v>
      </c>
      <c r="K84" s="273">
        <v>110993.01</v>
      </c>
      <c r="P84" s="273"/>
      <c r="Q84" s="273"/>
      <c r="R84" s="273">
        <v>1568940.19</v>
      </c>
      <c r="T84" s="100">
        <v>1284067.97</v>
      </c>
      <c r="V84" s="100">
        <v>654.53</v>
      </c>
      <c r="W84" s="100">
        <v>720760</v>
      </c>
      <c r="Y84" s="129">
        <v>1253890</v>
      </c>
      <c r="AA84" s="129">
        <v>2480</v>
      </c>
      <c r="AB84" s="129">
        <v>547488.61</v>
      </c>
      <c r="AC84" s="129">
        <v>91239.51</v>
      </c>
      <c r="AE84" s="103">
        <f t="shared" si="10"/>
        <v>270252.93</v>
      </c>
      <c r="AF84" s="37">
        <f t="shared" si="11"/>
        <v>0</v>
      </c>
      <c r="AG84" s="26">
        <f t="shared" si="7"/>
        <v>270252.93</v>
      </c>
      <c r="AH84" s="17">
        <f t="shared" si="12"/>
        <v>2005482.5</v>
      </c>
      <c r="AI84" s="19">
        <f t="shared" si="13"/>
        <v>1895098.1199999999</v>
      </c>
      <c r="AJ84" s="32">
        <f t="shared" si="14"/>
        <v>110384.38000000012</v>
      </c>
    </row>
    <row r="85" spans="1:36" x14ac:dyDescent="0.2">
      <c r="A85" s="1" t="s">
        <v>484</v>
      </c>
      <c r="B85" s="1" t="s">
        <v>485</v>
      </c>
      <c r="C85" s="92">
        <v>3423</v>
      </c>
      <c r="D85" s="93" t="s">
        <v>1165</v>
      </c>
      <c r="E85" s="273" t="s">
        <v>1936</v>
      </c>
      <c r="F85" s="127">
        <v>467825.65</v>
      </c>
      <c r="G85" s="127">
        <v>0</v>
      </c>
      <c r="H85" s="127">
        <v>25600.36</v>
      </c>
      <c r="J85" s="273">
        <v>582802</v>
      </c>
      <c r="K85" s="273">
        <v>29377.94</v>
      </c>
      <c r="P85" s="273"/>
      <c r="Q85" s="273"/>
      <c r="R85" s="273">
        <v>1499346.49</v>
      </c>
      <c r="T85" s="100">
        <v>1398191.46</v>
      </c>
      <c r="V85" s="100">
        <v>1903.32</v>
      </c>
      <c r="W85" s="100">
        <v>537950</v>
      </c>
      <c r="Y85" s="129">
        <v>1154920</v>
      </c>
      <c r="AB85" s="129">
        <v>511065.12</v>
      </c>
      <c r="AC85" s="129">
        <v>156882.71</v>
      </c>
      <c r="AE85" s="103">
        <f t="shared" si="10"/>
        <v>493426.01</v>
      </c>
      <c r="AF85" s="37">
        <f t="shared" si="11"/>
        <v>0</v>
      </c>
      <c r="AG85" s="26">
        <f t="shared" si="7"/>
        <v>493426.01</v>
      </c>
      <c r="AH85" s="17">
        <f t="shared" si="12"/>
        <v>1938044.78</v>
      </c>
      <c r="AI85" s="19">
        <f t="shared" si="13"/>
        <v>1822867.83</v>
      </c>
      <c r="AJ85" s="32">
        <f t="shared" si="14"/>
        <v>115176.94999999995</v>
      </c>
    </row>
    <row r="86" spans="1:36" x14ac:dyDescent="0.2">
      <c r="A86" s="1" t="s">
        <v>484</v>
      </c>
      <c r="B86" s="1" t="s">
        <v>485</v>
      </c>
      <c r="C86" s="92">
        <v>1355</v>
      </c>
      <c r="D86" s="93" t="s">
        <v>1166</v>
      </c>
      <c r="E86" s="273" t="s">
        <v>2044</v>
      </c>
      <c r="F86" s="127">
        <v>119117.75999999999</v>
      </c>
      <c r="G86" s="127">
        <v>0</v>
      </c>
      <c r="H86" s="127">
        <v>44438.12</v>
      </c>
      <c r="J86" s="273">
        <v>526871.61</v>
      </c>
      <c r="K86" s="273">
        <v>77972.83</v>
      </c>
      <c r="P86" s="273"/>
      <c r="Q86" s="273"/>
      <c r="R86" s="273">
        <v>2293429.0699999998</v>
      </c>
      <c r="T86" s="100">
        <v>652550.56000000006</v>
      </c>
      <c r="U86" s="100">
        <v>4600</v>
      </c>
      <c r="V86" s="100">
        <v>445.19</v>
      </c>
      <c r="W86" s="100">
        <v>888160</v>
      </c>
      <c r="X86" s="100">
        <v>380</v>
      </c>
      <c r="Y86" s="129">
        <v>1093624</v>
      </c>
      <c r="AB86" s="129">
        <v>367021.35</v>
      </c>
      <c r="AC86" s="129">
        <v>77562.33</v>
      </c>
      <c r="AE86" s="103">
        <f t="shared" si="10"/>
        <v>163555.88</v>
      </c>
      <c r="AF86" s="37">
        <f t="shared" si="11"/>
        <v>0</v>
      </c>
      <c r="AG86" s="26">
        <f t="shared" si="7"/>
        <v>163555.88</v>
      </c>
      <c r="AH86" s="17">
        <f t="shared" si="12"/>
        <v>1546135.75</v>
      </c>
      <c r="AI86" s="19">
        <f t="shared" si="13"/>
        <v>1538207.6800000002</v>
      </c>
      <c r="AJ86" s="32">
        <f t="shared" si="14"/>
        <v>7928.0699999998324</v>
      </c>
    </row>
    <row r="87" spans="1:36" x14ac:dyDescent="0.2">
      <c r="A87" s="1" t="s">
        <v>488</v>
      </c>
      <c r="B87" s="1" t="s">
        <v>489</v>
      </c>
      <c r="C87" s="92">
        <v>2146</v>
      </c>
      <c r="D87" s="93" t="s">
        <v>1167</v>
      </c>
      <c r="E87" s="273" t="s">
        <v>1937</v>
      </c>
      <c r="F87" s="127">
        <v>417397.26</v>
      </c>
      <c r="G87" s="127">
        <v>0</v>
      </c>
      <c r="H87" s="127">
        <v>52916.800000000003</v>
      </c>
      <c r="J87" s="273">
        <v>841724.18</v>
      </c>
      <c r="K87" s="273">
        <v>24759.26</v>
      </c>
      <c r="N87" s="128">
        <v>98000</v>
      </c>
      <c r="P87" s="273"/>
      <c r="Q87" s="273">
        <v>-294274.40999999997</v>
      </c>
      <c r="R87" s="273">
        <v>1525529.54</v>
      </c>
      <c r="T87" s="100">
        <v>444284.6</v>
      </c>
      <c r="V87" s="100">
        <v>761.48</v>
      </c>
      <c r="W87" s="100">
        <v>396979.09</v>
      </c>
      <c r="Y87" s="129">
        <v>540333.09</v>
      </c>
      <c r="AB87" s="129">
        <v>257301.73</v>
      </c>
      <c r="AC87" s="129">
        <v>33369.980000000003</v>
      </c>
      <c r="AE87" s="103">
        <f t="shared" si="10"/>
        <v>470314.06</v>
      </c>
      <c r="AF87" s="37">
        <f t="shared" si="11"/>
        <v>98000</v>
      </c>
      <c r="AG87" s="26">
        <f t="shared" ref="AG87:AG150" si="15">AE87-AF87</f>
        <v>372314.06</v>
      </c>
      <c r="AH87" s="17">
        <f t="shared" si="12"/>
        <v>842025.16999999993</v>
      </c>
      <c r="AI87" s="19">
        <f t="shared" si="13"/>
        <v>831004.79999999993</v>
      </c>
      <c r="AJ87" s="32">
        <f t="shared" si="14"/>
        <v>11020.369999999995</v>
      </c>
    </row>
    <row r="88" spans="1:36" x14ac:dyDescent="0.2">
      <c r="A88" s="1" t="s">
        <v>488</v>
      </c>
      <c r="B88" s="1" t="s">
        <v>489</v>
      </c>
      <c r="C88" s="92">
        <v>1277</v>
      </c>
      <c r="D88" s="93" t="s">
        <v>1168</v>
      </c>
      <c r="E88" s="273" t="s">
        <v>1938</v>
      </c>
      <c r="F88" s="127">
        <v>259082.39</v>
      </c>
      <c r="G88" s="127">
        <v>0</v>
      </c>
      <c r="H88" s="127">
        <v>28361.05</v>
      </c>
      <c r="J88" s="273">
        <v>435957.05</v>
      </c>
      <c r="K88" s="273">
        <v>92404.84</v>
      </c>
      <c r="N88" s="128">
        <v>37000</v>
      </c>
      <c r="P88" s="273"/>
      <c r="Q88" s="273">
        <v>-652790.43999999994</v>
      </c>
      <c r="R88" s="273">
        <v>1451545.03</v>
      </c>
      <c r="T88" s="100">
        <v>362487.06</v>
      </c>
      <c r="V88" s="100">
        <v>481.36</v>
      </c>
      <c r="W88" s="100">
        <v>467360</v>
      </c>
      <c r="Y88" s="129">
        <v>611700</v>
      </c>
      <c r="AB88" s="129">
        <v>187902.63</v>
      </c>
      <c r="AC88" s="129">
        <v>42939.05</v>
      </c>
      <c r="AE88" s="103">
        <f t="shared" si="10"/>
        <v>287443.44</v>
      </c>
      <c r="AF88" s="37">
        <f t="shared" si="11"/>
        <v>37000</v>
      </c>
      <c r="AG88" s="26">
        <f t="shared" si="15"/>
        <v>250443.44</v>
      </c>
      <c r="AH88" s="17">
        <f t="shared" si="12"/>
        <v>830328.41999999993</v>
      </c>
      <c r="AI88" s="19">
        <f t="shared" si="13"/>
        <v>842541.68</v>
      </c>
      <c r="AJ88" s="32">
        <f t="shared" si="14"/>
        <v>-12213.260000000126</v>
      </c>
    </row>
    <row r="89" spans="1:36" x14ac:dyDescent="0.2">
      <c r="A89" s="1" t="s">
        <v>488</v>
      </c>
      <c r="B89" s="1" t="s">
        <v>489</v>
      </c>
      <c r="C89" s="92">
        <v>2783</v>
      </c>
      <c r="D89" s="93" t="s">
        <v>1169</v>
      </c>
      <c r="E89" s="273" t="s">
        <v>1939</v>
      </c>
      <c r="F89" s="127">
        <v>393841.34</v>
      </c>
      <c r="G89" s="127">
        <v>0</v>
      </c>
      <c r="H89" s="127">
        <v>51617.73</v>
      </c>
      <c r="J89" s="273">
        <v>2376870.7799999998</v>
      </c>
      <c r="K89" s="273">
        <v>14838.27</v>
      </c>
      <c r="N89" s="128">
        <v>70000</v>
      </c>
      <c r="P89" s="273"/>
      <c r="Q89" s="273">
        <v>2586724.9900000002</v>
      </c>
      <c r="R89" s="273">
        <v>328050.34000000003</v>
      </c>
      <c r="T89" s="100">
        <v>325291.09000000003</v>
      </c>
      <c r="V89" s="100">
        <v>822.05</v>
      </c>
      <c r="W89" s="100">
        <v>582200</v>
      </c>
      <c r="Y89" s="129">
        <v>653222</v>
      </c>
      <c r="AA89" s="129">
        <v>1600</v>
      </c>
      <c r="AB89" s="129">
        <v>291913.19</v>
      </c>
      <c r="AC89" s="129">
        <v>101443.64</v>
      </c>
      <c r="AE89" s="103">
        <f t="shared" si="10"/>
        <v>445459.07</v>
      </c>
      <c r="AF89" s="37">
        <f t="shared" si="11"/>
        <v>70000</v>
      </c>
      <c r="AG89" s="26">
        <f t="shared" si="15"/>
        <v>375459.07</v>
      </c>
      <c r="AH89" s="17">
        <f t="shared" si="12"/>
        <v>908313.14</v>
      </c>
      <c r="AI89" s="19">
        <f t="shared" si="13"/>
        <v>1048178.83</v>
      </c>
      <c r="AJ89" s="32">
        <f t="shared" si="14"/>
        <v>-139865.68999999994</v>
      </c>
    </row>
    <row r="90" spans="1:36" x14ac:dyDescent="0.2">
      <c r="A90" s="1" t="s">
        <v>488</v>
      </c>
      <c r="B90" s="1" t="s">
        <v>489</v>
      </c>
      <c r="C90" s="92">
        <v>1769</v>
      </c>
      <c r="D90" s="93" t="s">
        <v>1170</v>
      </c>
      <c r="E90" s="273" t="s">
        <v>2032</v>
      </c>
      <c r="F90" s="127">
        <v>280796.69</v>
      </c>
      <c r="G90" s="127">
        <v>0</v>
      </c>
      <c r="H90" s="127">
        <v>22362.85</v>
      </c>
      <c r="J90" s="273">
        <v>326179.89</v>
      </c>
      <c r="K90" s="273">
        <v>58119.66</v>
      </c>
      <c r="M90" s="128">
        <v>70000</v>
      </c>
      <c r="N90" s="128">
        <v>66750</v>
      </c>
      <c r="P90" s="273"/>
      <c r="Q90" s="273">
        <v>-1230148.1599999999</v>
      </c>
      <c r="R90" s="273">
        <v>1852229.71</v>
      </c>
      <c r="T90" s="100">
        <v>324758.43</v>
      </c>
      <c r="V90" s="100">
        <v>460.09</v>
      </c>
      <c r="W90" s="100">
        <v>442440</v>
      </c>
      <c r="Y90" s="129">
        <v>579190</v>
      </c>
      <c r="AB90" s="129">
        <v>206047.48</v>
      </c>
      <c r="AC90" s="129">
        <v>46931.5</v>
      </c>
      <c r="AE90" s="103">
        <f t="shared" si="10"/>
        <v>303159.53999999998</v>
      </c>
      <c r="AF90" s="37">
        <f t="shared" si="11"/>
        <v>136750</v>
      </c>
      <c r="AG90" s="26">
        <f t="shared" si="15"/>
        <v>166409.53999999998</v>
      </c>
      <c r="AH90" s="17">
        <f t="shared" si="12"/>
        <v>767658.52</v>
      </c>
      <c r="AI90" s="19">
        <f t="shared" si="13"/>
        <v>832168.98</v>
      </c>
      <c r="AJ90" s="32">
        <f t="shared" si="14"/>
        <v>-64510.459999999963</v>
      </c>
    </row>
    <row r="91" spans="1:36" x14ac:dyDescent="0.2">
      <c r="A91" s="1" t="s">
        <v>492</v>
      </c>
      <c r="B91" s="1" t="s">
        <v>493</v>
      </c>
      <c r="C91" s="92">
        <v>5781</v>
      </c>
      <c r="D91" s="93" t="s">
        <v>1171</v>
      </c>
      <c r="E91" s="273" t="s">
        <v>1940</v>
      </c>
      <c r="F91" s="127">
        <v>141476.51999999999</v>
      </c>
      <c r="G91" s="127">
        <v>0</v>
      </c>
      <c r="H91" s="127">
        <v>157489.25</v>
      </c>
      <c r="J91" s="273">
        <v>413026.32</v>
      </c>
      <c r="K91" s="273">
        <v>7919.03</v>
      </c>
      <c r="O91" s="128">
        <v>198.13</v>
      </c>
      <c r="P91" s="273"/>
      <c r="Q91" s="273">
        <v>-1795745.62</v>
      </c>
      <c r="R91" s="273">
        <v>2483113.87</v>
      </c>
      <c r="T91" s="100">
        <v>1231870.96</v>
      </c>
      <c r="V91" s="100">
        <v>497.23</v>
      </c>
      <c r="W91" s="100">
        <v>916580</v>
      </c>
      <c r="X91" s="100">
        <v>10500</v>
      </c>
      <c r="Y91" s="129">
        <v>1492000</v>
      </c>
      <c r="AB91" s="129">
        <v>568427.72</v>
      </c>
      <c r="AC91" s="129">
        <v>47172.73</v>
      </c>
      <c r="AE91" s="103">
        <f t="shared" si="10"/>
        <v>298965.77</v>
      </c>
      <c r="AF91" s="37">
        <f t="shared" si="11"/>
        <v>198.13</v>
      </c>
      <c r="AG91" s="26">
        <f t="shared" si="15"/>
        <v>298767.64</v>
      </c>
      <c r="AH91" s="17">
        <f t="shared" si="12"/>
        <v>2159448.19</v>
      </c>
      <c r="AI91" s="19">
        <f t="shared" si="13"/>
        <v>2107600.4500000002</v>
      </c>
      <c r="AJ91" s="32">
        <f t="shared" si="14"/>
        <v>51847.739999999758</v>
      </c>
    </row>
    <row r="92" spans="1:36" x14ac:dyDescent="0.2">
      <c r="A92" s="1" t="s">
        <v>492</v>
      </c>
      <c r="B92" s="1" t="s">
        <v>493</v>
      </c>
      <c r="C92" s="92">
        <v>2515</v>
      </c>
      <c r="D92" s="93" t="s">
        <v>1172</v>
      </c>
      <c r="E92" s="273" t="s">
        <v>1941</v>
      </c>
      <c r="F92" s="127">
        <v>59105.279999999999</v>
      </c>
      <c r="G92" s="127">
        <v>0</v>
      </c>
      <c r="H92" s="127">
        <v>69577.47</v>
      </c>
      <c r="J92" s="273">
        <v>133336.54</v>
      </c>
      <c r="K92" s="273">
        <v>42379.22</v>
      </c>
      <c r="P92" s="273"/>
      <c r="Q92" s="273">
        <v>-1658155.32</v>
      </c>
      <c r="R92" s="273">
        <v>1997915.47</v>
      </c>
      <c r="T92" s="100">
        <v>833258.89</v>
      </c>
      <c r="V92" s="100">
        <v>285.41000000000003</v>
      </c>
      <c r="W92" s="100">
        <v>383950</v>
      </c>
      <c r="X92" s="100">
        <v>10500</v>
      </c>
      <c r="Y92" s="129">
        <v>812180</v>
      </c>
      <c r="AB92" s="129">
        <v>371041.62</v>
      </c>
      <c r="AC92" s="129">
        <v>63092.32</v>
      </c>
      <c r="AE92" s="103">
        <f t="shared" si="10"/>
        <v>128682.75</v>
      </c>
      <c r="AF92" s="37">
        <f t="shared" si="11"/>
        <v>0</v>
      </c>
      <c r="AG92" s="26">
        <f t="shared" si="15"/>
        <v>128682.75</v>
      </c>
      <c r="AH92" s="17">
        <f t="shared" si="12"/>
        <v>1227994.3</v>
      </c>
      <c r="AI92" s="19">
        <f t="shared" si="13"/>
        <v>1246313.9400000002</v>
      </c>
      <c r="AJ92" s="32">
        <f t="shared" si="14"/>
        <v>-18319.64000000013</v>
      </c>
    </row>
    <row r="93" spans="1:36" x14ac:dyDescent="0.2">
      <c r="A93" s="1" t="s">
        <v>492</v>
      </c>
      <c r="B93" s="1" t="s">
        <v>493</v>
      </c>
      <c r="C93" s="92">
        <v>3488</v>
      </c>
      <c r="D93" s="93" t="s">
        <v>1173</v>
      </c>
      <c r="E93" s="273" t="s">
        <v>1942</v>
      </c>
      <c r="F93" s="127">
        <v>221088.72</v>
      </c>
      <c r="G93" s="127">
        <v>0</v>
      </c>
      <c r="H93" s="127">
        <v>115994.49</v>
      </c>
      <c r="J93" s="273">
        <v>202836.78</v>
      </c>
      <c r="K93" s="273">
        <v>24072.91</v>
      </c>
      <c r="O93" s="128">
        <v>0</v>
      </c>
      <c r="P93" s="273"/>
      <c r="Q93" s="273">
        <v>-1867526.86</v>
      </c>
      <c r="R93" s="273">
        <v>2356721.7400000002</v>
      </c>
      <c r="T93" s="100">
        <v>1754876</v>
      </c>
      <c r="V93" s="100">
        <v>610.76</v>
      </c>
      <c r="W93" s="100">
        <v>551530</v>
      </c>
      <c r="X93" s="100">
        <v>10500</v>
      </c>
      <c r="Y93" s="129">
        <v>1308659</v>
      </c>
      <c r="AA93" s="129">
        <v>5490</v>
      </c>
      <c r="AB93" s="129">
        <v>813969.21</v>
      </c>
      <c r="AC93" s="129">
        <v>87314.03</v>
      </c>
      <c r="AE93" s="103">
        <f t="shared" si="10"/>
        <v>337083.21</v>
      </c>
      <c r="AF93" s="37">
        <f t="shared" si="11"/>
        <v>0</v>
      </c>
      <c r="AG93" s="26">
        <f t="shared" si="15"/>
        <v>337083.21</v>
      </c>
      <c r="AH93" s="17">
        <f t="shared" si="12"/>
        <v>2317516.7599999998</v>
      </c>
      <c r="AI93" s="19">
        <f t="shared" si="13"/>
        <v>2215432.2399999998</v>
      </c>
      <c r="AJ93" s="32">
        <f t="shared" si="14"/>
        <v>102084.52000000002</v>
      </c>
    </row>
    <row r="94" spans="1:36" x14ac:dyDescent="0.2">
      <c r="A94" s="1" t="s">
        <v>492</v>
      </c>
      <c r="B94" s="1" t="s">
        <v>493</v>
      </c>
      <c r="C94" s="92">
        <v>5980</v>
      </c>
      <c r="D94" s="93" t="s">
        <v>1174</v>
      </c>
      <c r="E94" s="273" t="s">
        <v>1943</v>
      </c>
      <c r="F94" s="127">
        <v>107544.1</v>
      </c>
      <c r="G94" s="127">
        <v>0</v>
      </c>
      <c r="H94" s="127">
        <v>98731.33</v>
      </c>
      <c r="J94" s="273">
        <v>78187.66</v>
      </c>
      <c r="K94" s="273">
        <v>-496.65</v>
      </c>
      <c r="O94" s="128">
        <v>500</v>
      </c>
      <c r="P94" s="273"/>
      <c r="Q94" s="273">
        <v>-305180.09999999998</v>
      </c>
      <c r="R94" s="273">
        <v>679279.9</v>
      </c>
      <c r="T94" s="100">
        <v>1441410.93</v>
      </c>
      <c r="V94" s="100">
        <v>640.08000000000004</v>
      </c>
      <c r="W94" s="100">
        <v>603750</v>
      </c>
      <c r="X94" s="100">
        <v>21000</v>
      </c>
      <c r="Y94" s="129">
        <v>1306844</v>
      </c>
      <c r="AA94" s="129">
        <v>7200</v>
      </c>
      <c r="AB94" s="129">
        <v>803298.22</v>
      </c>
      <c r="AC94" s="129">
        <v>20357.150000000001</v>
      </c>
      <c r="AE94" s="103">
        <f t="shared" si="10"/>
        <v>206275.43</v>
      </c>
      <c r="AF94" s="37">
        <f t="shared" si="11"/>
        <v>500</v>
      </c>
      <c r="AG94" s="26">
        <f t="shared" si="15"/>
        <v>205775.43</v>
      </c>
      <c r="AH94" s="17">
        <f t="shared" si="12"/>
        <v>2066801.01</v>
      </c>
      <c r="AI94" s="19">
        <f t="shared" si="13"/>
        <v>2137699.3699999996</v>
      </c>
      <c r="AJ94" s="32">
        <f t="shared" si="14"/>
        <v>-70898.359999999637</v>
      </c>
    </row>
    <row r="95" spans="1:36" x14ac:dyDescent="0.2">
      <c r="A95" s="1" t="s">
        <v>492</v>
      </c>
      <c r="B95" s="1" t="s">
        <v>493</v>
      </c>
      <c r="C95" s="92">
        <v>4020</v>
      </c>
      <c r="D95" s="93" t="s">
        <v>1175</v>
      </c>
      <c r="E95" s="273" t="s">
        <v>1944</v>
      </c>
      <c r="F95" s="127">
        <v>270421.01</v>
      </c>
      <c r="G95" s="127">
        <v>0</v>
      </c>
      <c r="H95" s="127">
        <v>139001.26</v>
      </c>
      <c r="J95" s="273">
        <v>575285.53</v>
      </c>
      <c r="K95" s="273">
        <v>101673.32</v>
      </c>
      <c r="P95" s="273"/>
      <c r="Q95" s="273">
        <v>-1939743.04</v>
      </c>
      <c r="R95" s="273">
        <v>3020527.22</v>
      </c>
      <c r="T95" s="100">
        <v>1157661.04</v>
      </c>
      <c r="U95" s="100">
        <v>24688</v>
      </c>
      <c r="V95" s="100">
        <v>610.59</v>
      </c>
      <c r="W95" s="100">
        <v>496020</v>
      </c>
      <c r="X95" s="100">
        <v>14000</v>
      </c>
      <c r="Y95" s="129">
        <v>1009240</v>
      </c>
      <c r="AA95" s="129">
        <v>3215</v>
      </c>
      <c r="AB95" s="129">
        <v>564738.59</v>
      </c>
      <c r="AC95" s="129">
        <v>92174.1</v>
      </c>
      <c r="AE95" s="103">
        <f t="shared" si="10"/>
        <v>409422.27</v>
      </c>
      <c r="AF95" s="37">
        <f t="shared" si="11"/>
        <v>0</v>
      </c>
      <c r="AG95" s="26">
        <f t="shared" si="15"/>
        <v>409422.27</v>
      </c>
      <c r="AH95" s="17">
        <f t="shared" si="12"/>
        <v>1692979.6300000001</v>
      </c>
      <c r="AI95" s="19">
        <f t="shared" si="13"/>
        <v>1669367.69</v>
      </c>
      <c r="AJ95" s="32">
        <f t="shared" si="14"/>
        <v>23611.940000000177</v>
      </c>
    </row>
    <row r="96" spans="1:36" x14ac:dyDescent="0.2">
      <c r="A96" s="1" t="s">
        <v>492</v>
      </c>
      <c r="B96" s="1" t="s">
        <v>493</v>
      </c>
      <c r="C96" s="92">
        <v>4210</v>
      </c>
      <c r="D96" s="93" t="s">
        <v>1176</v>
      </c>
      <c r="E96" s="273" t="s">
        <v>1945</v>
      </c>
      <c r="F96" s="127">
        <v>72199.56</v>
      </c>
      <c r="G96" s="127">
        <v>0</v>
      </c>
      <c r="H96" s="127">
        <v>12149.72</v>
      </c>
      <c r="J96" s="273">
        <v>4</v>
      </c>
      <c r="K96" s="273">
        <v>61866.22</v>
      </c>
      <c r="O96" s="128">
        <v>175</v>
      </c>
      <c r="P96" s="273"/>
      <c r="Q96" s="273">
        <v>-79831.89</v>
      </c>
      <c r="R96" s="273">
        <v>266818</v>
      </c>
      <c r="T96" s="100">
        <v>1371580.74</v>
      </c>
      <c r="V96" s="100">
        <v>527.01</v>
      </c>
      <c r="W96" s="100">
        <v>419370</v>
      </c>
      <c r="X96" s="100">
        <v>10500</v>
      </c>
      <c r="Y96" s="129">
        <v>1207310</v>
      </c>
      <c r="AA96" s="129">
        <v>10080</v>
      </c>
      <c r="AB96" s="129">
        <v>576517.30000000005</v>
      </c>
      <c r="AC96" s="129">
        <v>19840.060000000001</v>
      </c>
      <c r="AE96" s="103">
        <f t="shared" si="10"/>
        <v>84349.28</v>
      </c>
      <c r="AF96" s="37">
        <f t="shared" si="11"/>
        <v>175</v>
      </c>
      <c r="AG96" s="26">
        <f t="shared" si="15"/>
        <v>84174.28</v>
      </c>
      <c r="AH96" s="17">
        <f t="shared" si="12"/>
        <v>1801977.75</v>
      </c>
      <c r="AI96" s="19">
        <f t="shared" si="13"/>
        <v>1813747.36</v>
      </c>
      <c r="AJ96" s="32">
        <f t="shared" si="14"/>
        <v>-11769.610000000102</v>
      </c>
    </row>
    <row r="97" spans="1:36" x14ac:dyDescent="0.2">
      <c r="A97" s="1" t="s">
        <v>492</v>
      </c>
      <c r="B97" s="1" t="s">
        <v>493</v>
      </c>
      <c r="C97" s="92">
        <v>3316</v>
      </c>
      <c r="D97" s="93" t="s">
        <v>1177</v>
      </c>
      <c r="E97" s="273" t="s">
        <v>1946</v>
      </c>
      <c r="F97" s="127">
        <v>191763.73</v>
      </c>
      <c r="G97" s="127">
        <v>0</v>
      </c>
      <c r="H97" s="127">
        <v>109202.5</v>
      </c>
      <c r="J97" s="273">
        <v>5</v>
      </c>
      <c r="K97" s="273">
        <v>30846.93</v>
      </c>
      <c r="O97" s="128">
        <v>1987</v>
      </c>
      <c r="P97" s="273"/>
      <c r="Q97" s="273">
        <v>-1622225.54</v>
      </c>
      <c r="R97" s="273">
        <v>1863128.3</v>
      </c>
      <c r="T97" s="100">
        <v>1006525.2</v>
      </c>
      <c r="V97" s="100">
        <v>373.15</v>
      </c>
      <c r="W97" s="100">
        <v>740860</v>
      </c>
      <c r="X97" s="100">
        <v>21000</v>
      </c>
      <c r="Y97" s="129">
        <v>1184062</v>
      </c>
      <c r="AB97" s="129">
        <v>443280.86</v>
      </c>
      <c r="AC97" s="129">
        <v>13371.09</v>
      </c>
      <c r="AE97" s="103">
        <f t="shared" si="10"/>
        <v>300966.23</v>
      </c>
      <c r="AF97" s="37">
        <f t="shared" si="11"/>
        <v>1987</v>
      </c>
      <c r="AG97" s="26">
        <f t="shared" si="15"/>
        <v>298979.23</v>
      </c>
      <c r="AH97" s="17">
        <f t="shared" si="12"/>
        <v>1768758.35</v>
      </c>
      <c r="AI97" s="19">
        <f t="shared" si="13"/>
        <v>1640713.95</v>
      </c>
      <c r="AJ97" s="32">
        <f t="shared" si="14"/>
        <v>128044.40000000014</v>
      </c>
    </row>
    <row r="98" spans="1:36" x14ac:dyDescent="0.2">
      <c r="A98" s="1" t="s">
        <v>492</v>
      </c>
      <c r="B98" s="1" t="s">
        <v>493</v>
      </c>
      <c r="C98" s="92">
        <v>6867</v>
      </c>
      <c r="D98" s="93" t="s">
        <v>1178</v>
      </c>
      <c r="E98" s="273" t="s">
        <v>1947</v>
      </c>
      <c r="F98" s="127">
        <v>126921.52</v>
      </c>
      <c r="G98" s="127">
        <v>52970</v>
      </c>
      <c r="H98" s="127">
        <v>51353.919999999998</v>
      </c>
      <c r="J98" s="273">
        <v>672557.87</v>
      </c>
      <c r="K98" s="273">
        <v>54057.66</v>
      </c>
      <c r="O98" s="128">
        <v>655</v>
      </c>
      <c r="P98" s="273"/>
      <c r="Q98" s="273">
        <v>-57411.040000000001</v>
      </c>
      <c r="R98" s="273">
        <v>1170515.6499999999</v>
      </c>
      <c r="T98" s="100">
        <v>1456371.87</v>
      </c>
      <c r="V98" s="100">
        <v>620.30999999999995</v>
      </c>
      <c r="W98" s="100">
        <v>388870</v>
      </c>
      <c r="X98" s="100">
        <v>9000</v>
      </c>
      <c r="Y98" s="129">
        <v>1018972</v>
      </c>
      <c r="AB98" s="129">
        <v>768513.57</v>
      </c>
      <c r="AC98" s="129">
        <v>219229.77</v>
      </c>
      <c r="AE98" s="103">
        <f t="shared" si="10"/>
        <v>231245.44</v>
      </c>
      <c r="AF98" s="37">
        <f t="shared" si="11"/>
        <v>655</v>
      </c>
      <c r="AG98" s="26">
        <f t="shared" si="15"/>
        <v>230590.44</v>
      </c>
      <c r="AH98" s="17">
        <f t="shared" si="12"/>
        <v>1854862.1800000002</v>
      </c>
      <c r="AI98" s="19">
        <f t="shared" si="13"/>
        <v>2006715.3399999999</v>
      </c>
      <c r="AJ98" s="32">
        <f t="shared" si="14"/>
        <v>-151853.15999999968</v>
      </c>
    </row>
    <row r="99" spans="1:36" x14ac:dyDescent="0.2">
      <c r="A99" s="1" t="s">
        <v>492</v>
      </c>
      <c r="B99" s="1" t="s">
        <v>493</v>
      </c>
      <c r="C99" s="92">
        <v>3657</v>
      </c>
      <c r="D99" s="93" t="s">
        <v>1179</v>
      </c>
      <c r="E99" s="273" t="s">
        <v>1948</v>
      </c>
      <c r="F99" s="127">
        <v>167600.99</v>
      </c>
      <c r="G99" s="127">
        <v>0</v>
      </c>
      <c r="H99" s="127">
        <v>54558.17</v>
      </c>
      <c r="J99" s="273">
        <v>95412.02</v>
      </c>
      <c r="K99" s="273">
        <v>2124.86</v>
      </c>
      <c r="P99" s="273"/>
      <c r="Q99" s="273">
        <v>-1776995.33</v>
      </c>
      <c r="R99" s="273">
        <v>2174004.7799999998</v>
      </c>
      <c r="T99" s="100">
        <v>830193.36</v>
      </c>
      <c r="V99" s="100">
        <v>410.16</v>
      </c>
      <c r="W99" s="100">
        <v>354060</v>
      </c>
      <c r="Y99" s="129">
        <v>800560</v>
      </c>
      <c r="AA99" s="129">
        <v>480</v>
      </c>
      <c r="AB99" s="129">
        <v>367398.04</v>
      </c>
      <c r="AC99" s="129">
        <v>77768.89</v>
      </c>
      <c r="AE99" s="103">
        <f t="shared" si="10"/>
        <v>222159.15999999997</v>
      </c>
      <c r="AF99" s="37">
        <f t="shared" si="11"/>
        <v>0</v>
      </c>
      <c r="AG99" s="26">
        <f t="shared" si="15"/>
        <v>222159.15999999997</v>
      </c>
      <c r="AH99" s="17">
        <f t="shared" si="12"/>
        <v>1184663.52</v>
      </c>
      <c r="AI99" s="19">
        <f t="shared" si="13"/>
        <v>1246206.93</v>
      </c>
      <c r="AJ99" s="32">
        <f t="shared" si="14"/>
        <v>-61543.409999999916</v>
      </c>
    </row>
    <row r="100" spans="1:36" x14ac:dyDescent="0.2">
      <c r="A100" s="1" t="s">
        <v>492</v>
      </c>
      <c r="B100" s="1" t="s">
        <v>493</v>
      </c>
      <c r="C100" s="92">
        <v>6817</v>
      </c>
      <c r="D100" s="93" t="s">
        <v>1180</v>
      </c>
      <c r="E100" s="273" t="s">
        <v>1949</v>
      </c>
      <c r="F100" s="127">
        <v>128629.21</v>
      </c>
      <c r="G100" s="127">
        <v>0</v>
      </c>
      <c r="H100" s="127">
        <v>54734.78</v>
      </c>
      <c r="J100" s="273">
        <v>249505.51</v>
      </c>
      <c r="K100" s="273">
        <v>9542.67</v>
      </c>
      <c r="O100" s="128">
        <v>103</v>
      </c>
      <c r="P100" s="273"/>
      <c r="Q100" s="273">
        <v>-1103554.3600000001</v>
      </c>
      <c r="R100" s="273">
        <v>1708771</v>
      </c>
      <c r="T100" s="100">
        <v>1130300.26</v>
      </c>
      <c r="V100" s="100">
        <v>519.04999999999995</v>
      </c>
      <c r="W100" s="100">
        <v>831110</v>
      </c>
      <c r="X100" s="100">
        <v>10500</v>
      </c>
      <c r="Y100" s="129">
        <v>1368110</v>
      </c>
      <c r="AA100" s="129">
        <v>8276</v>
      </c>
      <c r="AB100" s="129">
        <v>659675.39</v>
      </c>
      <c r="AC100" s="129">
        <v>78746.39</v>
      </c>
      <c r="AE100" s="103">
        <f t="shared" ref="AE100:AE131" si="16">SUM(F100:I100)</f>
        <v>183363.99</v>
      </c>
      <c r="AF100" s="37">
        <f t="shared" ref="AF100:AF131" si="17">SUM(L100:O100)</f>
        <v>103</v>
      </c>
      <c r="AG100" s="26">
        <f t="shared" si="15"/>
        <v>183260.99</v>
      </c>
      <c r="AH100" s="17">
        <f t="shared" si="12"/>
        <v>1972429.31</v>
      </c>
      <c r="AI100" s="19">
        <f t="shared" si="13"/>
        <v>2114807.7800000003</v>
      </c>
      <c r="AJ100" s="32">
        <f t="shared" si="14"/>
        <v>-142378.4700000002</v>
      </c>
    </row>
    <row r="101" spans="1:36" x14ac:dyDescent="0.2">
      <c r="A101" s="1" t="s">
        <v>492</v>
      </c>
      <c r="B101" s="1" t="s">
        <v>493</v>
      </c>
      <c r="C101" s="92">
        <v>5077</v>
      </c>
      <c r="D101" s="93" t="s">
        <v>1181</v>
      </c>
      <c r="E101" s="273" t="s">
        <v>1950</v>
      </c>
      <c r="F101" s="127">
        <v>165888.47</v>
      </c>
      <c r="G101" s="127">
        <v>0</v>
      </c>
      <c r="H101" s="127">
        <v>266743.56</v>
      </c>
      <c r="J101" s="273">
        <v>330804.15999999997</v>
      </c>
      <c r="K101" s="273">
        <v>8795.1200000000008</v>
      </c>
      <c r="O101" s="128">
        <v>683</v>
      </c>
      <c r="P101" s="273"/>
      <c r="Q101" s="273">
        <v>-1375472.13</v>
      </c>
      <c r="R101" s="273">
        <v>2266060.31</v>
      </c>
      <c r="T101" s="100">
        <v>1244180.76</v>
      </c>
      <c r="W101" s="100">
        <v>868770</v>
      </c>
      <c r="X101" s="100">
        <v>21000</v>
      </c>
      <c r="Y101" s="129">
        <v>1534210</v>
      </c>
      <c r="AA101" s="129">
        <v>6320</v>
      </c>
      <c r="AB101" s="129">
        <v>625086.64</v>
      </c>
      <c r="AC101" s="129">
        <v>58101.35</v>
      </c>
      <c r="AE101" s="103">
        <f t="shared" si="16"/>
        <v>432632.03</v>
      </c>
      <c r="AF101" s="37">
        <f t="shared" si="17"/>
        <v>683</v>
      </c>
      <c r="AG101" s="26">
        <f t="shared" si="15"/>
        <v>431949.03</v>
      </c>
      <c r="AH101" s="17">
        <f t="shared" si="12"/>
        <v>2133950.7599999998</v>
      </c>
      <c r="AI101" s="19">
        <f t="shared" si="13"/>
        <v>2223717.9900000002</v>
      </c>
      <c r="AJ101" s="32">
        <f t="shared" si="14"/>
        <v>-89767.230000000447</v>
      </c>
    </row>
    <row r="102" spans="1:36" x14ac:dyDescent="0.2">
      <c r="A102" s="1" t="s">
        <v>492</v>
      </c>
      <c r="B102" s="1" t="s">
        <v>493</v>
      </c>
      <c r="C102" s="92">
        <v>3046</v>
      </c>
      <c r="D102" s="93" t="s">
        <v>1182</v>
      </c>
      <c r="E102" s="273" t="s">
        <v>1951</v>
      </c>
      <c r="F102" s="127">
        <v>117588.62</v>
      </c>
      <c r="G102" s="127">
        <v>0</v>
      </c>
      <c r="H102" s="127">
        <v>29598.87</v>
      </c>
      <c r="J102" s="273">
        <v>37831.99</v>
      </c>
      <c r="K102" s="273">
        <v>17021.53</v>
      </c>
      <c r="P102" s="273"/>
      <c r="Q102" s="273">
        <v>-677598.44</v>
      </c>
      <c r="R102" s="273">
        <v>855883.42</v>
      </c>
      <c r="T102" s="100">
        <v>945005.46</v>
      </c>
      <c r="V102" s="100">
        <v>173.64</v>
      </c>
      <c r="W102" s="100">
        <v>773360</v>
      </c>
      <c r="X102" s="100">
        <v>10500</v>
      </c>
      <c r="Y102" s="129">
        <v>1210787.3700000001</v>
      </c>
      <c r="AA102" s="129">
        <v>2880</v>
      </c>
      <c r="AB102" s="129">
        <v>456098.73</v>
      </c>
      <c r="AC102" s="129">
        <v>25017.97</v>
      </c>
      <c r="AE102" s="103">
        <f t="shared" si="16"/>
        <v>147187.49</v>
      </c>
      <c r="AF102" s="37">
        <f t="shared" si="17"/>
        <v>0</v>
      </c>
      <c r="AG102" s="26">
        <f t="shared" si="15"/>
        <v>147187.49</v>
      </c>
      <c r="AH102" s="17">
        <f t="shared" si="12"/>
        <v>1729039.1</v>
      </c>
      <c r="AI102" s="19">
        <f t="shared" si="13"/>
        <v>1694784.07</v>
      </c>
      <c r="AJ102" s="32">
        <f t="shared" si="14"/>
        <v>34255.030000000028</v>
      </c>
    </row>
    <row r="103" spans="1:36" x14ac:dyDescent="0.2">
      <c r="A103" s="1" t="s">
        <v>492</v>
      </c>
      <c r="B103" s="1" t="s">
        <v>493</v>
      </c>
      <c r="C103" s="92">
        <v>3486</v>
      </c>
      <c r="D103" s="93" t="s">
        <v>1183</v>
      </c>
      <c r="E103" s="273" t="s">
        <v>1952</v>
      </c>
      <c r="F103" s="127">
        <v>101464.83</v>
      </c>
      <c r="G103" s="127">
        <v>0</v>
      </c>
      <c r="H103" s="127">
        <v>73402.05</v>
      </c>
      <c r="J103" s="273">
        <v>1544993.51</v>
      </c>
      <c r="K103" s="273">
        <v>3284.37</v>
      </c>
      <c r="P103" s="273"/>
      <c r="Q103" s="273">
        <v>-1258410.42</v>
      </c>
      <c r="R103" s="273">
        <v>2982456.62</v>
      </c>
      <c r="T103" s="100">
        <v>930458.62</v>
      </c>
      <c r="V103" s="100">
        <v>386.72</v>
      </c>
      <c r="W103" s="100">
        <v>431770</v>
      </c>
      <c r="X103" s="100">
        <v>1500</v>
      </c>
      <c r="Y103" s="129">
        <v>844392</v>
      </c>
      <c r="AA103" s="129">
        <v>480</v>
      </c>
      <c r="AB103" s="129">
        <v>444185.08</v>
      </c>
      <c r="AC103" s="129">
        <v>62556.7</v>
      </c>
      <c r="AE103" s="103">
        <f t="shared" si="16"/>
        <v>174866.88</v>
      </c>
      <c r="AF103" s="37">
        <f t="shared" si="17"/>
        <v>0</v>
      </c>
      <c r="AG103" s="26">
        <f t="shared" si="15"/>
        <v>174866.88</v>
      </c>
      <c r="AH103" s="17">
        <f t="shared" si="12"/>
        <v>1364115.3399999999</v>
      </c>
      <c r="AI103" s="19">
        <f t="shared" si="13"/>
        <v>1351613.78</v>
      </c>
      <c r="AJ103" s="32">
        <f t="shared" si="14"/>
        <v>12501.559999999823</v>
      </c>
    </row>
    <row r="104" spans="1:36" x14ac:dyDescent="0.2">
      <c r="A104" s="1" t="s">
        <v>492</v>
      </c>
      <c r="B104" s="1" t="s">
        <v>493</v>
      </c>
      <c r="C104" s="92">
        <v>4158</v>
      </c>
      <c r="D104" s="93" t="s">
        <v>1184</v>
      </c>
      <c r="E104" s="273" t="s">
        <v>1953</v>
      </c>
      <c r="F104" s="127">
        <v>442940.58</v>
      </c>
      <c r="G104" s="127">
        <v>0</v>
      </c>
      <c r="H104" s="127">
        <v>93482.47</v>
      </c>
      <c r="J104" s="273">
        <v>22682.16</v>
      </c>
      <c r="K104" s="273">
        <v>97925.18</v>
      </c>
      <c r="P104" s="273"/>
      <c r="Q104" s="273">
        <v>-1648737.9</v>
      </c>
      <c r="R104" s="273">
        <v>2096504</v>
      </c>
      <c r="T104" s="100">
        <v>1275548.72</v>
      </c>
      <c r="V104" s="100">
        <v>1326.54</v>
      </c>
      <c r="W104" s="100">
        <v>616750</v>
      </c>
      <c r="X104" s="100">
        <v>18000</v>
      </c>
      <c r="Y104" s="129">
        <v>1105059</v>
      </c>
      <c r="AA104" s="129">
        <v>3115</v>
      </c>
      <c r="AB104" s="129">
        <v>504016.18</v>
      </c>
      <c r="AC104" s="129">
        <v>74964.789999999994</v>
      </c>
      <c r="AE104" s="103">
        <f t="shared" si="16"/>
        <v>536423.05000000005</v>
      </c>
      <c r="AF104" s="37">
        <f t="shared" si="17"/>
        <v>0</v>
      </c>
      <c r="AG104" s="26">
        <f t="shared" si="15"/>
        <v>536423.05000000005</v>
      </c>
      <c r="AH104" s="17">
        <f t="shared" si="12"/>
        <v>1911625.26</v>
      </c>
      <c r="AI104" s="19">
        <f t="shared" si="13"/>
        <v>1687154.97</v>
      </c>
      <c r="AJ104" s="32">
        <f t="shared" si="14"/>
        <v>224470.29000000004</v>
      </c>
    </row>
    <row r="105" spans="1:36" x14ac:dyDescent="0.2">
      <c r="A105" s="1" t="s">
        <v>492</v>
      </c>
      <c r="B105" s="1" t="s">
        <v>493</v>
      </c>
      <c r="C105" s="92">
        <v>4935</v>
      </c>
      <c r="D105" s="93" t="s">
        <v>1185</v>
      </c>
      <c r="E105" s="273" t="s">
        <v>1954</v>
      </c>
      <c r="F105" s="127">
        <v>363035.12</v>
      </c>
      <c r="G105" s="127">
        <v>0</v>
      </c>
      <c r="H105" s="127">
        <v>214736.75</v>
      </c>
      <c r="J105" s="273">
        <v>591566.66</v>
      </c>
      <c r="K105" s="273">
        <v>258.52</v>
      </c>
      <c r="O105" s="128">
        <v>101948.22</v>
      </c>
      <c r="P105" s="273"/>
      <c r="Q105" s="273">
        <v>-3251283.17</v>
      </c>
      <c r="R105" s="273">
        <v>4349913</v>
      </c>
      <c r="T105" s="100">
        <v>1433639.13</v>
      </c>
      <c r="V105" s="100">
        <v>950.84</v>
      </c>
      <c r="W105" s="100">
        <v>396750</v>
      </c>
      <c r="X105" s="100">
        <v>10500</v>
      </c>
      <c r="Y105" s="129">
        <v>978076</v>
      </c>
      <c r="AB105" s="129">
        <v>686424.04</v>
      </c>
      <c r="AC105" s="129">
        <v>188538.43</v>
      </c>
      <c r="AE105" s="103">
        <f t="shared" si="16"/>
        <v>577771.87</v>
      </c>
      <c r="AF105" s="37">
        <f t="shared" si="17"/>
        <v>101948.22</v>
      </c>
      <c r="AG105" s="26">
        <f t="shared" si="15"/>
        <v>475823.65</v>
      </c>
      <c r="AH105" s="17">
        <f t="shared" si="12"/>
        <v>1841839.97</v>
      </c>
      <c r="AI105" s="19">
        <f t="shared" si="13"/>
        <v>1853038.47</v>
      </c>
      <c r="AJ105" s="32">
        <f t="shared" si="14"/>
        <v>-11198.5</v>
      </c>
    </row>
    <row r="106" spans="1:36" x14ac:dyDescent="0.2">
      <c r="A106" s="1" t="s">
        <v>492</v>
      </c>
      <c r="B106" s="1" t="s">
        <v>493</v>
      </c>
      <c r="C106" s="92">
        <v>4567</v>
      </c>
      <c r="D106" s="93" t="s">
        <v>1186</v>
      </c>
      <c r="E106" s="273" t="s">
        <v>1955</v>
      </c>
      <c r="F106" s="127">
        <v>357390.1</v>
      </c>
      <c r="G106" s="127">
        <v>0</v>
      </c>
      <c r="H106" s="127">
        <v>99396.82</v>
      </c>
      <c r="J106" s="273">
        <v>81525.009999999995</v>
      </c>
      <c r="K106" s="273">
        <v>35698.26</v>
      </c>
      <c r="P106" s="273"/>
      <c r="Q106" s="273">
        <v>-714922.02</v>
      </c>
      <c r="R106" s="273">
        <v>1615889.77</v>
      </c>
      <c r="T106" s="100">
        <v>1239565.01</v>
      </c>
      <c r="V106" s="100">
        <v>937.27</v>
      </c>
      <c r="W106" s="100">
        <v>332110</v>
      </c>
      <c r="X106" s="100">
        <v>9500</v>
      </c>
      <c r="Y106" s="129">
        <v>969049</v>
      </c>
      <c r="AB106" s="129">
        <v>598462.98</v>
      </c>
      <c r="AC106" s="129">
        <v>323866.86</v>
      </c>
      <c r="AE106" s="103">
        <f t="shared" si="16"/>
        <v>456786.92</v>
      </c>
      <c r="AF106" s="37">
        <f t="shared" si="17"/>
        <v>0</v>
      </c>
      <c r="AG106" s="26">
        <f t="shared" si="15"/>
        <v>456786.92</v>
      </c>
      <c r="AH106" s="17">
        <f t="shared" si="12"/>
        <v>1582112.28</v>
      </c>
      <c r="AI106" s="19">
        <f t="shared" si="13"/>
        <v>1891378.8399999999</v>
      </c>
      <c r="AJ106" s="32">
        <f t="shared" si="14"/>
        <v>-309266.55999999982</v>
      </c>
    </row>
    <row r="107" spans="1:36" x14ac:dyDescent="0.2">
      <c r="A107" s="1" t="s">
        <v>492</v>
      </c>
      <c r="B107" s="1" t="s">
        <v>493</v>
      </c>
      <c r="C107" s="92">
        <v>2903</v>
      </c>
      <c r="D107" s="93" t="s">
        <v>1187</v>
      </c>
      <c r="E107" s="273" t="s">
        <v>2038</v>
      </c>
      <c r="F107" s="127">
        <v>304682.01</v>
      </c>
      <c r="G107" s="127">
        <v>0</v>
      </c>
      <c r="H107" s="127">
        <v>52053.15</v>
      </c>
      <c r="J107" s="273">
        <v>408920.49</v>
      </c>
      <c r="K107" s="273">
        <v>60135.47</v>
      </c>
      <c r="P107" s="273"/>
      <c r="Q107" s="273">
        <v>-1545476.78</v>
      </c>
      <c r="R107" s="273">
        <v>2389700.83</v>
      </c>
      <c r="T107" s="100">
        <v>970128.41</v>
      </c>
      <c r="V107" s="100">
        <v>1370.89</v>
      </c>
      <c r="W107" s="100">
        <v>696290</v>
      </c>
      <c r="X107" s="100">
        <v>21000</v>
      </c>
      <c r="Y107" s="129">
        <v>1192050</v>
      </c>
      <c r="AB107" s="129">
        <v>419433.15</v>
      </c>
      <c r="AC107" s="129">
        <v>80872.08</v>
      </c>
      <c r="AE107" s="103">
        <f t="shared" si="16"/>
        <v>356735.16000000003</v>
      </c>
      <c r="AF107" s="37">
        <f t="shared" si="17"/>
        <v>0</v>
      </c>
      <c r="AG107" s="26">
        <f t="shared" si="15"/>
        <v>356735.16000000003</v>
      </c>
      <c r="AH107" s="17">
        <f t="shared" si="12"/>
        <v>1688789.3</v>
      </c>
      <c r="AI107" s="19">
        <f t="shared" si="13"/>
        <v>1692355.23</v>
      </c>
      <c r="AJ107" s="32">
        <f t="shared" si="14"/>
        <v>-3565.9299999999348</v>
      </c>
    </row>
    <row r="108" spans="1:36" x14ac:dyDescent="0.2">
      <c r="A108" s="1" t="s">
        <v>492</v>
      </c>
      <c r="B108" s="1" t="s">
        <v>493</v>
      </c>
      <c r="C108" s="92">
        <v>3112</v>
      </c>
      <c r="D108" s="93" t="s">
        <v>1188</v>
      </c>
      <c r="E108" s="273" t="s">
        <v>2039</v>
      </c>
      <c r="F108" s="127">
        <v>90327.86</v>
      </c>
      <c r="G108" s="127">
        <v>0</v>
      </c>
      <c r="H108" s="127">
        <v>102072.05</v>
      </c>
      <c r="J108" s="273">
        <v>402686</v>
      </c>
      <c r="K108" s="273">
        <v>1025.02</v>
      </c>
      <c r="P108" s="273"/>
      <c r="Q108" s="273">
        <v>-4647542.9000000004</v>
      </c>
      <c r="R108" s="273">
        <v>5385590.1100000003</v>
      </c>
      <c r="T108" s="100">
        <v>763348</v>
      </c>
      <c r="V108" s="100">
        <v>339.88</v>
      </c>
      <c r="W108" s="100">
        <v>163800</v>
      </c>
      <c r="Y108" s="129">
        <v>506630</v>
      </c>
      <c r="AB108" s="129">
        <v>484479.24</v>
      </c>
      <c r="AC108" s="129">
        <v>66958.92</v>
      </c>
      <c r="AE108" s="103">
        <f t="shared" si="16"/>
        <v>192399.91</v>
      </c>
      <c r="AF108" s="37">
        <f t="shared" si="17"/>
        <v>0</v>
      </c>
      <c r="AG108" s="26">
        <f t="shared" si="15"/>
        <v>192399.91</v>
      </c>
      <c r="AH108" s="17">
        <f t="shared" si="12"/>
        <v>927487.88</v>
      </c>
      <c r="AI108" s="19">
        <f t="shared" si="13"/>
        <v>1058068.1599999999</v>
      </c>
      <c r="AJ108" s="32">
        <f t="shared" si="14"/>
        <v>-130580.27999999991</v>
      </c>
    </row>
    <row r="109" spans="1:36" x14ac:dyDescent="0.2">
      <c r="A109" s="1" t="s">
        <v>496</v>
      </c>
      <c r="B109" s="1" t="s">
        <v>497</v>
      </c>
      <c r="C109" s="92">
        <v>2783</v>
      </c>
      <c r="D109" s="93" t="s">
        <v>1189</v>
      </c>
      <c r="E109" s="273" t="s">
        <v>1956</v>
      </c>
      <c r="F109" s="127">
        <v>755626.72</v>
      </c>
      <c r="G109" s="127">
        <v>0</v>
      </c>
      <c r="H109" s="127">
        <v>47072.59</v>
      </c>
      <c r="J109" s="273">
        <v>302656.8</v>
      </c>
      <c r="K109" s="273">
        <v>103559.2</v>
      </c>
      <c r="P109" s="273"/>
      <c r="Q109" s="273">
        <v>-1018993.5</v>
      </c>
      <c r="R109" s="273">
        <v>1851650.31</v>
      </c>
      <c r="T109" s="100">
        <v>1129859.6000000001</v>
      </c>
      <c r="V109" s="100">
        <v>741.53</v>
      </c>
      <c r="W109" s="100">
        <v>629820</v>
      </c>
      <c r="X109" s="100">
        <v>12900</v>
      </c>
      <c r="Y109" s="129">
        <v>952395.79</v>
      </c>
      <c r="AB109" s="129">
        <v>241725.91</v>
      </c>
      <c r="AC109" s="129">
        <v>89040.91</v>
      </c>
      <c r="AE109" s="103">
        <f t="shared" si="16"/>
        <v>802699.30999999994</v>
      </c>
      <c r="AF109" s="37">
        <f t="shared" si="17"/>
        <v>0</v>
      </c>
      <c r="AG109" s="26">
        <f t="shared" si="15"/>
        <v>802699.30999999994</v>
      </c>
      <c r="AH109" s="17">
        <f t="shared" si="12"/>
        <v>1773321.1300000001</v>
      </c>
      <c r="AI109" s="19">
        <f t="shared" si="13"/>
        <v>1283162.6099999999</v>
      </c>
      <c r="AJ109" s="32">
        <f t="shared" si="14"/>
        <v>490158.52000000025</v>
      </c>
    </row>
    <row r="110" spans="1:36" x14ac:dyDescent="0.2">
      <c r="A110" s="1" t="s">
        <v>496</v>
      </c>
      <c r="B110" s="1" t="s">
        <v>497</v>
      </c>
      <c r="C110" s="92">
        <v>3884</v>
      </c>
      <c r="D110" s="93" t="s">
        <v>1190</v>
      </c>
      <c r="E110" s="273" t="s">
        <v>1957</v>
      </c>
      <c r="F110" s="127">
        <v>615610.64</v>
      </c>
      <c r="H110" s="127">
        <v>38881.93</v>
      </c>
      <c r="J110" s="273">
        <v>710967.42</v>
      </c>
      <c r="K110" s="273">
        <v>108988.35</v>
      </c>
      <c r="P110" s="273"/>
      <c r="Q110" s="273">
        <v>-88061.4</v>
      </c>
      <c r="R110" s="273">
        <v>1448584.45</v>
      </c>
      <c r="T110" s="100">
        <v>1310682.31</v>
      </c>
      <c r="V110" s="100">
        <v>628.04999999999995</v>
      </c>
      <c r="W110" s="100">
        <v>936730</v>
      </c>
      <c r="X110" s="100">
        <v>12000</v>
      </c>
      <c r="Y110" s="129">
        <v>1398446.5</v>
      </c>
      <c r="AB110" s="129">
        <v>316265.68</v>
      </c>
      <c r="AC110" s="129">
        <v>122449.58</v>
      </c>
      <c r="AE110" s="103">
        <f t="shared" si="16"/>
        <v>654492.57000000007</v>
      </c>
      <c r="AF110" s="37">
        <f t="shared" si="17"/>
        <v>0</v>
      </c>
      <c r="AG110" s="26">
        <f t="shared" si="15"/>
        <v>654492.57000000007</v>
      </c>
      <c r="AH110" s="17">
        <f t="shared" si="12"/>
        <v>2260040.3600000003</v>
      </c>
      <c r="AI110" s="19">
        <f t="shared" si="13"/>
        <v>1837161.76</v>
      </c>
      <c r="AJ110" s="32">
        <f t="shared" si="14"/>
        <v>422878.60000000033</v>
      </c>
    </row>
    <row r="111" spans="1:36" x14ac:dyDescent="0.2">
      <c r="A111" s="1" t="s">
        <v>496</v>
      </c>
      <c r="B111" s="1" t="s">
        <v>497</v>
      </c>
      <c r="C111" s="92">
        <v>4358</v>
      </c>
      <c r="D111" s="93" t="s">
        <v>1191</v>
      </c>
      <c r="E111" s="273" t="s">
        <v>1958</v>
      </c>
      <c r="F111" s="127">
        <v>475326.51</v>
      </c>
      <c r="H111" s="127">
        <v>48950.68</v>
      </c>
      <c r="J111" s="273">
        <v>394148.54</v>
      </c>
      <c r="K111" s="273">
        <v>70649.899999999994</v>
      </c>
      <c r="O111" s="128">
        <v>2000</v>
      </c>
      <c r="P111" s="273"/>
      <c r="Q111" s="273">
        <v>-1226561.96</v>
      </c>
      <c r="R111" s="273">
        <v>2294612.94</v>
      </c>
      <c r="T111" s="100">
        <v>1346399.89</v>
      </c>
      <c r="V111" s="100">
        <v>611.9</v>
      </c>
      <c r="W111" s="100">
        <v>970030</v>
      </c>
      <c r="X111" s="100">
        <v>10500</v>
      </c>
      <c r="Y111" s="129">
        <v>1464420</v>
      </c>
      <c r="AB111" s="129">
        <v>517849.84</v>
      </c>
      <c r="AC111" s="129">
        <v>176799.29</v>
      </c>
      <c r="AE111" s="103">
        <f t="shared" si="16"/>
        <v>524277.19</v>
      </c>
      <c r="AF111" s="37">
        <f t="shared" si="17"/>
        <v>2000</v>
      </c>
      <c r="AG111" s="26">
        <f t="shared" si="15"/>
        <v>522277.19</v>
      </c>
      <c r="AH111" s="17">
        <f t="shared" si="12"/>
        <v>2327541.79</v>
      </c>
      <c r="AI111" s="19">
        <f t="shared" si="13"/>
        <v>2159069.13</v>
      </c>
      <c r="AJ111" s="32">
        <f t="shared" si="14"/>
        <v>168472.66000000015</v>
      </c>
    </row>
    <row r="112" spans="1:36" x14ac:dyDescent="0.2">
      <c r="A112" s="1" t="s">
        <v>496</v>
      </c>
      <c r="B112" s="1" t="s">
        <v>497</v>
      </c>
      <c r="C112" s="92">
        <v>1985</v>
      </c>
      <c r="D112" s="93" t="s">
        <v>1192</v>
      </c>
      <c r="E112" s="273" t="s">
        <v>1959</v>
      </c>
      <c r="F112" s="127">
        <v>613690</v>
      </c>
      <c r="G112" s="127">
        <v>0</v>
      </c>
      <c r="H112" s="127">
        <v>23227.919999999998</v>
      </c>
      <c r="J112" s="273">
        <v>209675.29</v>
      </c>
      <c r="K112" s="273">
        <v>83050.62</v>
      </c>
      <c r="O112" s="128">
        <v>130.5</v>
      </c>
      <c r="P112" s="273"/>
      <c r="Q112" s="273">
        <v>-1005059.07</v>
      </c>
      <c r="R112" s="273">
        <v>1767292.42</v>
      </c>
      <c r="T112" s="100">
        <v>1089577.46</v>
      </c>
      <c r="V112" s="100">
        <v>596.67999999999995</v>
      </c>
      <c r="W112" s="100">
        <v>694110</v>
      </c>
      <c r="X112" s="100">
        <v>14000</v>
      </c>
      <c r="Y112" s="129">
        <v>1017008</v>
      </c>
      <c r="AB112" s="129">
        <v>328224.24</v>
      </c>
      <c r="AC112" s="129">
        <v>69036.41</v>
      </c>
      <c r="AE112" s="103">
        <f t="shared" si="16"/>
        <v>636917.92000000004</v>
      </c>
      <c r="AF112" s="37">
        <f t="shared" si="17"/>
        <v>130.5</v>
      </c>
      <c r="AG112" s="26">
        <f t="shared" si="15"/>
        <v>636787.42000000004</v>
      </c>
      <c r="AH112" s="17">
        <f t="shared" si="12"/>
        <v>1798284.14</v>
      </c>
      <c r="AI112" s="19">
        <f t="shared" si="13"/>
        <v>1414268.65</v>
      </c>
      <c r="AJ112" s="32">
        <f t="shared" si="14"/>
        <v>384015.49</v>
      </c>
    </row>
    <row r="113" spans="1:36" x14ac:dyDescent="0.2">
      <c r="A113" s="1" t="s">
        <v>496</v>
      </c>
      <c r="B113" s="1" t="s">
        <v>497</v>
      </c>
      <c r="C113" s="92">
        <v>4265</v>
      </c>
      <c r="D113" s="93" t="s">
        <v>1193</v>
      </c>
      <c r="E113" s="273" t="s">
        <v>1960</v>
      </c>
      <c r="F113" s="127">
        <v>558685.29</v>
      </c>
      <c r="G113" s="127">
        <v>0</v>
      </c>
      <c r="H113" s="127">
        <v>15611.44</v>
      </c>
      <c r="J113" s="273">
        <v>718372.52</v>
      </c>
      <c r="K113" s="273">
        <v>57450.93</v>
      </c>
      <c r="P113" s="273"/>
      <c r="Q113" s="273">
        <v>2152.64</v>
      </c>
      <c r="R113" s="273">
        <v>1775492.61</v>
      </c>
      <c r="T113" s="100">
        <v>1463310.71</v>
      </c>
      <c r="V113" s="100">
        <v>567.12</v>
      </c>
      <c r="W113" s="100">
        <v>479740</v>
      </c>
      <c r="X113" s="100">
        <v>4000</v>
      </c>
      <c r="Y113" s="129">
        <v>1025660</v>
      </c>
      <c r="AB113" s="129">
        <v>453460.74</v>
      </c>
      <c r="AC113" s="129">
        <v>98729.08</v>
      </c>
      <c r="AE113" s="103">
        <f t="shared" si="16"/>
        <v>574296.73</v>
      </c>
      <c r="AF113" s="37">
        <f t="shared" si="17"/>
        <v>0</v>
      </c>
      <c r="AG113" s="26">
        <f t="shared" si="15"/>
        <v>574296.73</v>
      </c>
      <c r="AH113" s="17">
        <f t="shared" si="12"/>
        <v>1947617.83</v>
      </c>
      <c r="AI113" s="19">
        <f t="shared" si="13"/>
        <v>1577849.82</v>
      </c>
      <c r="AJ113" s="32">
        <f t="shared" si="14"/>
        <v>369768.01</v>
      </c>
    </row>
    <row r="114" spans="1:36" x14ac:dyDescent="0.2">
      <c r="A114" s="1" t="s">
        <v>496</v>
      </c>
      <c r="B114" s="1" t="s">
        <v>497</v>
      </c>
      <c r="C114" s="92">
        <v>2947</v>
      </c>
      <c r="D114" s="93" t="s">
        <v>1194</v>
      </c>
      <c r="E114" s="273" t="s">
        <v>2040</v>
      </c>
      <c r="F114" s="127">
        <v>490007.3</v>
      </c>
      <c r="H114" s="127">
        <v>40112.43</v>
      </c>
      <c r="J114" s="273">
        <v>145858.29999999999</v>
      </c>
      <c r="K114" s="273">
        <v>100274.77</v>
      </c>
      <c r="L114" s="128">
        <v>4000</v>
      </c>
      <c r="P114" s="273"/>
      <c r="Q114" s="273">
        <v>21535.71</v>
      </c>
      <c r="R114" s="273">
        <v>2441491.2400000002</v>
      </c>
      <c r="T114" s="100">
        <v>976696.4</v>
      </c>
      <c r="V114" s="100">
        <v>582.70000000000005</v>
      </c>
      <c r="W114" s="100">
        <v>524150</v>
      </c>
      <c r="X114" s="100">
        <v>22250</v>
      </c>
      <c r="Y114" s="129">
        <v>906392</v>
      </c>
      <c r="AB114" s="129">
        <v>321020.3</v>
      </c>
      <c r="AC114" s="129">
        <v>75644.53</v>
      </c>
      <c r="AE114" s="103">
        <f t="shared" si="16"/>
        <v>530119.73</v>
      </c>
      <c r="AF114" s="37">
        <f t="shared" si="17"/>
        <v>4000</v>
      </c>
      <c r="AG114" s="26">
        <f t="shared" si="15"/>
        <v>526119.73</v>
      </c>
      <c r="AH114" s="17">
        <f t="shared" si="12"/>
        <v>1523679.1</v>
      </c>
      <c r="AI114" s="19">
        <f t="shared" si="13"/>
        <v>1303056.83</v>
      </c>
      <c r="AJ114" s="32">
        <f t="shared" si="14"/>
        <v>220622.27000000002</v>
      </c>
    </row>
    <row r="115" spans="1:36" x14ac:dyDescent="0.2">
      <c r="A115" s="1" t="s">
        <v>500</v>
      </c>
      <c r="B115" s="1" t="s">
        <v>501</v>
      </c>
      <c r="C115" s="92">
        <v>4403</v>
      </c>
      <c r="D115" s="93" t="s">
        <v>1195</v>
      </c>
      <c r="E115" s="273" t="s">
        <v>1961</v>
      </c>
      <c r="F115" s="127">
        <v>198550.39</v>
      </c>
      <c r="G115" s="127">
        <v>25075</v>
      </c>
      <c r="H115" s="127">
        <v>36046.68</v>
      </c>
      <c r="J115" s="273">
        <v>162471.75</v>
      </c>
      <c r="K115" s="273">
        <v>89520.8</v>
      </c>
      <c r="O115" s="128">
        <v>586.73</v>
      </c>
      <c r="P115" s="273"/>
      <c r="Q115" s="273"/>
      <c r="R115" s="273">
        <v>1753510.53</v>
      </c>
      <c r="S115" s="100">
        <v>793.55</v>
      </c>
      <c r="T115" s="100">
        <v>961519.64</v>
      </c>
      <c r="U115" s="100">
        <v>229075</v>
      </c>
      <c r="W115" s="100">
        <v>1007880</v>
      </c>
      <c r="Y115" s="129">
        <v>1495740</v>
      </c>
      <c r="AB115" s="129">
        <v>586346.29</v>
      </c>
      <c r="AC115" s="129">
        <v>56397.39</v>
      </c>
      <c r="AE115" s="103">
        <f t="shared" si="16"/>
        <v>259672.07</v>
      </c>
      <c r="AF115" s="37">
        <f t="shared" si="17"/>
        <v>586.73</v>
      </c>
      <c r="AG115" s="26">
        <f t="shared" si="15"/>
        <v>259085.34</v>
      </c>
      <c r="AH115" s="17">
        <f t="shared" si="12"/>
        <v>2199268.19</v>
      </c>
      <c r="AI115" s="19">
        <f t="shared" si="13"/>
        <v>2138483.6800000002</v>
      </c>
      <c r="AJ115" s="32">
        <f t="shared" si="14"/>
        <v>60784.509999999776</v>
      </c>
    </row>
    <row r="116" spans="1:36" x14ac:dyDescent="0.2">
      <c r="A116" s="1" t="s">
        <v>500</v>
      </c>
      <c r="B116" s="1" t="s">
        <v>501</v>
      </c>
      <c r="C116" s="92">
        <v>5267</v>
      </c>
      <c r="D116" s="93" t="s">
        <v>1196</v>
      </c>
      <c r="E116" s="273" t="s">
        <v>1962</v>
      </c>
      <c r="F116" s="127">
        <v>416658.71</v>
      </c>
      <c r="G116" s="127">
        <v>0</v>
      </c>
      <c r="H116" s="127">
        <v>48504.78</v>
      </c>
      <c r="J116" s="273">
        <v>270140.44</v>
      </c>
      <c r="K116" s="273">
        <v>99113.03</v>
      </c>
      <c r="M116" s="128">
        <v>64800</v>
      </c>
      <c r="O116" s="128">
        <v>382</v>
      </c>
      <c r="P116" s="273"/>
      <c r="Q116" s="273"/>
      <c r="R116" s="273">
        <v>2570940.36</v>
      </c>
      <c r="S116" s="100">
        <v>1320.08</v>
      </c>
      <c r="T116" s="100">
        <v>1136808.69</v>
      </c>
      <c r="W116" s="100">
        <v>702060</v>
      </c>
      <c r="Y116" s="129">
        <v>1363279</v>
      </c>
      <c r="AB116" s="129">
        <v>322790.28999999998</v>
      </c>
      <c r="AC116" s="129">
        <v>127573.51</v>
      </c>
      <c r="AE116" s="103">
        <f t="shared" si="16"/>
        <v>465163.49</v>
      </c>
      <c r="AF116" s="37">
        <f t="shared" si="17"/>
        <v>65182</v>
      </c>
      <c r="AG116" s="26">
        <f t="shared" si="15"/>
        <v>399981.49</v>
      </c>
      <c r="AH116" s="17">
        <f t="shared" si="12"/>
        <v>1840188.77</v>
      </c>
      <c r="AI116" s="19">
        <f t="shared" si="13"/>
        <v>1813642.8</v>
      </c>
      <c r="AJ116" s="32">
        <f t="shared" si="14"/>
        <v>26545.969999999972</v>
      </c>
    </row>
    <row r="117" spans="1:36" x14ac:dyDescent="0.2">
      <c r="A117" s="1" t="s">
        <v>500</v>
      </c>
      <c r="B117" s="1" t="s">
        <v>501</v>
      </c>
      <c r="C117" s="92">
        <v>5254</v>
      </c>
      <c r="D117" s="93" t="s">
        <v>1197</v>
      </c>
      <c r="E117" s="273" t="s">
        <v>1963</v>
      </c>
      <c r="F117" s="127">
        <v>513596.69</v>
      </c>
      <c r="G117" s="127">
        <v>0</v>
      </c>
      <c r="H117" s="127">
        <v>91078.47</v>
      </c>
      <c r="J117" s="273">
        <v>1056484.22</v>
      </c>
      <c r="K117" s="273">
        <v>183889.36</v>
      </c>
      <c r="P117" s="273"/>
      <c r="Q117" s="273"/>
      <c r="R117" s="273">
        <v>2193906.69</v>
      </c>
      <c r="S117" s="100">
        <v>1575.6</v>
      </c>
      <c r="T117" s="100">
        <v>999451.29</v>
      </c>
      <c r="W117" s="100">
        <v>1074260</v>
      </c>
      <c r="Y117" s="129">
        <v>1494530</v>
      </c>
      <c r="AB117" s="129">
        <v>536633.92000000004</v>
      </c>
      <c r="AC117" s="129">
        <v>173307.11</v>
      </c>
      <c r="AE117" s="103">
        <f t="shared" si="16"/>
        <v>604675.16</v>
      </c>
      <c r="AF117" s="37">
        <f t="shared" si="17"/>
        <v>0</v>
      </c>
      <c r="AG117" s="26">
        <f t="shared" si="15"/>
        <v>604675.16</v>
      </c>
      <c r="AH117" s="17">
        <f t="shared" si="12"/>
        <v>2075286.8900000001</v>
      </c>
      <c r="AI117" s="19">
        <f t="shared" si="13"/>
        <v>2204471.0299999998</v>
      </c>
      <c r="AJ117" s="32">
        <f t="shared" si="14"/>
        <v>-129184.13999999966</v>
      </c>
    </row>
    <row r="118" spans="1:36" x14ac:dyDescent="0.2">
      <c r="A118" s="1" t="s">
        <v>500</v>
      </c>
      <c r="B118" s="1" t="s">
        <v>501</v>
      </c>
      <c r="C118" s="92">
        <v>3104</v>
      </c>
      <c r="D118" s="93" t="s">
        <v>1198</v>
      </c>
      <c r="E118" s="273" t="s">
        <v>1964</v>
      </c>
      <c r="F118" s="127">
        <v>449105.91</v>
      </c>
      <c r="G118" s="127">
        <v>0</v>
      </c>
      <c r="H118" s="127">
        <v>32364.28</v>
      </c>
      <c r="J118" s="273">
        <v>527003.93999999994</v>
      </c>
      <c r="K118" s="273">
        <v>74804.67</v>
      </c>
      <c r="O118" s="128">
        <v>0</v>
      </c>
      <c r="P118" s="273"/>
      <c r="Q118" s="273"/>
      <c r="R118" s="273">
        <v>2140701.11</v>
      </c>
      <c r="S118" s="100">
        <v>1420.57</v>
      </c>
      <c r="T118" s="100">
        <v>920478.47</v>
      </c>
      <c r="W118" s="100">
        <v>744870</v>
      </c>
      <c r="Y118" s="129">
        <v>1261960</v>
      </c>
      <c r="AB118" s="129">
        <v>437989.84</v>
      </c>
      <c r="AC118" s="129">
        <v>89248.2</v>
      </c>
      <c r="AE118" s="103">
        <f t="shared" si="16"/>
        <v>481470.18999999994</v>
      </c>
      <c r="AF118" s="37">
        <f t="shared" si="17"/>
        <v>0</v>
      </c>
      <c r="AG118" s="26">
        <f t="shared" si="15"/>
        <v>481470.18999999994</v>
      </c>
      <c r="AH118" s="17">
        <f t="shared" si="12"/>
        <v>1666769.04</v>
      </c>
      <c r="AI118" s="19">
        <f t="shared" si="13"/>
        <v>1789198.04</v>
      </c>
      <c r="AJ118" s="32">
        <f t="shared" si="14"/>
        <v>-122429</v>
      </c>
    </row>
    <row r="119" spans="1:36" x14ac:dyDescent="0.2">
      <c r="A119" s="1" t="s">
        <v>500</v>
      </c>
      <c r="B119" s="1" t="s">
        <v>501</v>
      </c>
      <c r="C119" s="92">
        <v>5560</v>
      </c>
      <c r="D119" s="93" t="s">
        <v>1199</v>
      </c>
      <c r="E119" s="273" t="s">
        <v>1965</v>
      </c>
      <c r="F119" s="127">
        <v>750042.49</v>
      </c>
      <c r="G119" s="127">
        <v>36600</v>
      </c>
      <c r="H119" s="127">
        <v>12227.28</v>
      </c>
      <c r="J119" s="273">
        <v>583819.68999999994</v>
      </c>
      <c r="K119" s="273">
        <v>107470.79</v>
      </c>
      <c r="P119" s="273"/>
      <c r="Q119" s="273"/>
      <c r="R119" s="273">
        <v>2916966.34</v>
      </c>
      <c r="S119" s="100">
        <v>1738.76</v>
      </c>
      <c r="T119" s="100">
        <v>939840.77</v>
      </c>
      <c r="U119" s="100">
        <v>86800</v>
      </c>
      <c r="W119" s="100">
        <v>1013670</v>
      </c>
      <c r="Y119" s="129">
        <v>1403915</v>
      </c>
      <c r="AB119" s="129">
        <v>512068.07</v>
      </c>
      <c r="AC119" s="129">
        <v>128657.66</v>
      </c>
      <c r="AE119" s="103">
        <f t="shared" si="16"/>
        <v>798869.77</v>
      </c>
      <c r="AF119" s="37">
        <f t="shared" si="17"/>
        <v>0</v>
      </c>
      <c r="AG119" s="26">
        <f t="shared" si="15"/>
        <v>798869.77</v>
      </c>
      <c r="AH119" s="17">
        <f t="shared" si="12"/>
        <v>2042049.53</v>
      </c>
      <c r="AI119" s="19">
        <f t="shared" si="13"/>
        <v>2044640.73</v>
      </c>
      <c r="AJ119" s="32">
        <f t="shared" si="14"/>
        <v>-2591.1999999999534</v>
      </c>
    </row>
    <row r="120" spans="1:36" x14ac:dyDescent="0.2">
      <c r="A120" s="1" t="s">
        <v>500</v>
      </c>
      <c r="B120" s="1" t="s">
        <v>501</v>
      </c>
      <c r="C120" s="92">
        <v>4224</v>
      </c>
      <c r="D120" s="93" t="s">
        <v>1200</v>
      </c>
      <c r="E120" s="273" t="s">
        <v>1966</v>
      </c>
      <c r="F120" s="127">
        <v>884051.33</v>
      </c>
      <c r="G120" s="127">
        <v>0</v>
      </c>
      <c r="H120" s="127">
        <v>22165.75</v>
      </c>
      <c r="J120" s="273">
        <v>2441063.7799999998</v>
      </c>
      <c r="K120" s="273">
        <v>177697.34</v>
      </c>
      <c r="P120" s="273"/>
      <c r="Q120" s="273"/>
      <c r="R120" s="273">
        <v>1273796.02</v>
      </c>
      <c r="S120" s="100">
        <v>2187.33</v>
      </c>
      <c r="T120" s="100">
        <v>875998.82</v>
      </c>
      <c r="U120" s="100">
        <v>146220</v>
      </c>
      <c r="W120" s="100">
        <v>884420</v>
      </c>
      <c r="Y120" s="129">
        <v>1286990</v>
      </c>
      <c r="AB120" s="129">
        <v>439842.96</v>
      </c>
      <c r="AC120" s="129">
        <v>147272.16</v>
      </c>
      <c r="AE120" s="103">
        <f t="shared" si="16"/>
        <v>906217.08</v>
      </c>
      <c r="AF120" s="37">
        <f t="shared" si="17"/>
        <v>0</v>
      </c>
      <c r="AG120" s="26">
        <f t="shared" si="15"/>
        <v>906217.08</v>
      </c>
      <c r="AH120" s="17">
        <f t="shared" si="12"/>
        <v>1908826.15</v>
      </c>
      <c r="AI120" s="19">
        <f t="shared" si="13"/>
        <v>1874105.1199999999</v>
      </c>
      <c r="AJ120" s="32">
        <f t="shared" si="14"/>
        <v>34721.030000000028</v>
      </c>
    </row>
    <row r="121" spans="1:36" x14ac:dyDescent="0.2">
      <c r="A121" s="1" t="s">
        <v>500</v>
      </c>
      <c r="B121" s="1" t="s">
        <v>501</v>
      </c>
      <c r="C121" s="92">
        <v>6946</v>
      </c>
      <c r="D121" s="93" t="s">
        <v>1201</v>
      </c>
      <c r="E121" s="273" t="s">
        <v>1967</v>
      </c>
      <c r="F121" s="127">
        <v>325920.84000000003</v>
      </c>
      <c r="G121" s="127">
        <v>0</v>
      </c>
      <c r="H121" s="127">
        <v>59095.26</v>
      </c>
      <c r="J121" s="273">
        <v>1148179.3899999999</v>
      </c>
      <c r="K121" s="273">
        <v>211388.3</v>
      </c>
      <c r="O121" s="128">
        <v>0</v>
      </c>
      <c r="P121" s="273"/>
      <c r="Q121" s="273"/>
      <c r="R121" s="273">
        <v>1503797.2</v>
      </c>
      <c r="S121" s="100">
        <v>1325.25</v>
      </c>
      <c r="T121" s="100">
        <v>1386641.57</v>
      </c>
      <c r="W121" s="100">
        <v>1005620</v>
      </c>
      <c r="Y121" s="129">
        <v>1862000</v>
      </c>
      <c r="AB121" s="129">
        <v>407498.16</v>
      </c>
      <c r="AC121" s="129">
        <v>78472.789999999994</v>
      </c>
      <c r="AE121" s="103">
        <f t="shared" si="16"/>
        <v>385016.10000000003</v>
      </c>
      <c r="AF121" s="37">
        <f t="shared" si="17"/>
        <v>0</v>
      </c>
      <c r="AG121" s="26">
        <f t="shared" si="15"/>
        <v>385016.10000000003</v>
      </c>
      <c r="AH121" s="17">
        <f t="shared" si="12"/>
        <v>2393586.8200000003</v>
      </c>
      <c r="AI121" s="19">
        <f t="shared" si="13"/>
        <v>2347970.9500000002</v>
      </c>
      <c r="AJ121" s="32">
        <f t="shared" si="14"/>
        <v>45615.870000000112</v>
      </c>
    </row>
    <row r="122" spans="1:36" x14ac:dyDescent="0.2">
      <c r="A122" s="1" t="s">
        <v>500</v>
      </c>
      <c r="B122" s="1" t="s">
        <v>501</v>
      </c>
      <c r="C122" s="92">
        <v>4263</v>
      </c>
      <c r="D122" s="93" t="s">
        <v>1202</v>
      </c>
      <c r="E122" s="273" t="s">
        <v>1968</v>
      </c>
      <c r="F122" s="127">
        <v>564280.91</v>
      </c>
      <c r="G122" s="127">
        <v>0</v>
      </c>
      <c r="H122" s="127">
        <v>28358.89</v>
      </c>
      <c r="J122" s="273">
        <v>482183.32</v>
      </c>
      <c r="K122" s="273">
        <v>114040.34</v>
      </c>
      <c r="M122" s="128">
        <v>1605</v>
      </c>
      <c r="P122" s="273"/>
      <c r="Q122" s="273"/>
      <c r="R122" s="273">
        <v>1567499.51</v>
      </c>
      <c r="S122" s="100">
        <v>1482.81</v>
      </c>
      <c r="T122" s="100">
        <v>722561.96</v>
      </c>
      <c r="U122" s="100">
        <v>269000</v>
      </c>
      <c r="W122" s="100">
        <v>973186.67</v>
      </c>
      <c r="X122" s="100">
        <v>1580</v>
      </c>
      <c r="Y122" s="129">
        <v>1276416.67</v>
      </c>
      <c r="AB122" s="129">
        <v>542519.39</v>
      </c>
      <c r="AC122" s="129">
        <v>81975.3</v>
      </c>
      <c r="AE122" s="103">
        <f t="shared" si="16"/>
        <v>592639.80000000005</v>
      </c>
      <c r="AF122" s="37">
        <f t="shared" si="17"/>
        <v>1605</v>
      </c>
      <c r="AG122" s="26">
        <f t="shared" si="15"/>
        <v>591034.80000000005</v>
      </c>
      <c r="AH122" s="17">
        <f t="shared" si="12"/>
        <v>1967811.44</v>
      </c>
      <c r="AI122" s="19">
        <f t="shared" si="13"/>
        <v>1900911.36</v>
      </c>
      <c r="AJ122" s="32">
        <f t="shared" si="14"/>
        <v>66900.079999999842</v>
      </c>
    </row>
    <row r="123" spans="1:36" x14ac:dyDescent="0.2">
      <c r="A123" s="1" t="s">
        <v>500</v>
      </c>
      <c r="B123" s="1" t="s">
        <v>501</v>
      </c>
      <c r="C123" s="92">
        <v>3035</v>
      </c>
      <c r="D123" s="93" t="s">
        <v>1203</v>
      </c>
      <c r="E123" s="273" t="s">
        <v>2045</v>
      </c>
      <c r="F123" s="127">
        <v>534952.01</v>
      </c>
      <c r="G123" s="127">
        <v>0</v>
      </c>
      <c r="H123" s="127">
        <v>42007.360000000001</v>
      </c>
      <c r="J123" s="273">
        <v>756496.98</v>
      </c>
      <c r="K123" s="273">
        <v>90061.55</v>
      </c>
      <c r="O123" s="128">
        <v>1000</v>
      </c>
      <c r="P123" s="273"/>
      <c r="Q123" s="273"/>
      <c r="R123" s="273">
        <v>2486417.9700000002</v>
      </c>
      <c r="S123" s="100">
        <v>1299.79</v>
      </c>
      <c r="T123" s="100">
        <v>754016.78</v>
      </c>
      <c r="U123" s="100">
        <v>205000</v>
      </c>
      <c r="W123" s="100">
        <v>463260</v>
      </c>
      <c r="Y123" s="129">
        <v>886480</v>
      </c>
      <c r="AB123" s="129">
        <v>371379.97</v>
      </c>
      <c r="AC123" s="129">
        <v>99572.63</v>
      </c>
      <c r="AE123" s="103">
        <f t="shared" si="16"/>
        <v>576959.37</v>
      </c>
      <c r="AF123" s="37">
        <f t="shared" si="17"/>
        <v>1000</v>
      </c>
      <c r="AG123" s="26">
        <f t="shared" si="15"/>
        <v>575959.37</v>
      </c>
      <c r="AH123" s="17">
        <f t="shared" si="12"/>
        <v>1423576.57</v>
      </c>
      <c r="AI123" s="19">
        <f t="shared" si="13"/>
        <v>1357432.6</v>
      </c>
      <c r="AJ123" s="32">
        <f t="shared" si="14"/>
        <v>66143.969999999972</v>
      </c>
    </row>
    <row r="124" spans="1:36" x14ac:dyDescent="0.2">
      <c r="A124" s="1" t="s">
        <v>500</v>
      </c>
      <c r="B124" s="1" t="s">
        <v>501</v>
      </c>
      <c r="C124" s="92">
        <v>3444</v>
      </c>
      <c r="D124" s="93" t="s">
        <v>1204</v>
      </c>
      <c r="E124" s="273" t="s">
        <v>2046</v>
      </c>
      <c r="F124" s="127">
        <v>376020.68</v>
      </c>
      <c r="G124" s="127">
        <v>0</v>
      </c>
      <c r="H124" s="127">
        <v>45877.23</v>
      </c>
      <c r="J124" s="273">
        <v>451616.66</v>
      </c>
      <c r="K124" s="273">
        <v>122652.28</v>
      </c>
      <c r="O124" s="128">
        <v>7.1</v>
      </c>
      <c r="P124" s="273"/>
      <c r="Q124" s="273"/>
      <c r="R124" s="273">
        <v>2517902.33</v>
      </c>
      <c r="S124" s="100">
        <v>1150.26</v>
      </c>
      <c r="T124" s="100">
        <v>890565.83</v>
      </c>
      <c r="W124" s="100">
        <v>585270</v>
      </c>
      <c r="Y124" s="129">
        <v>1046770</v>
      </c>
      <c r="AB124" s="129">
        <v>322952.69</v>
      </c>
      <c r="AC124" s="129">
        <v>155862.1</v>
      </c>
      <c r="AE124" s="103">
        <f t="shared" si="16"/>
        <v>421897.91</v>
      </c>
      <c r="AF124" s="37">
        <f t="shared" si="17"/>
        <v>7.1</v>
      </c>
      <c r="AG124" s="26">
        <f t="shared" si="15"/>
        <v>421890.81</v>
      </c>
      <c r="AH124" s="17">
        <f t="shared" si="12"/>
        <v>1476986.0899999999</v>
      </c>
      <c r="AI124" s="19">
        <f t="shared" si="13"/>
        <v>1525584.79</v>
      </c>
      <c r="AJ124" s="32">
        <f t="shared" si="14"/>
        <v>-48598.700000000186</v>
      </c>
    </row>
    <row r="125" spans="1:36" x14ac:dyDescent="0.2">
      <c r="A125" s="1" t="s">
        <v>504</v>
      </c>
      <c r="B125" s="1" t="s">
        <v>505</v>
      </c>
      <c r="C125" s="92">
        <v>2224</v>
      </c>
      <c r="D125" s="93" t="s">
        <v>1205</v>
      </c>
      <c r="E125" s="273" t="s">
        <v>1969</v>
      </c>
      <c r="F125" s="127">
        <v>274405.15999999997</v>
      </c>
      <c r="G125" s="127">
        <v>0</v>
      </c>
      <c r="H125" s="127">
        <v>104208.14</v>
      </c>
      <c r="J125" s="273">
        <v>248020.83</v>
      </c>
      <c r="K125" s="273">
        <v>43051.79</v>
      </c>
      <c r="P125" s="273"/>
      <c r="Q125" s="273"/>
      <c r="R125" s="273">
        <v>2171633.4300000002</v>
      </c>
      <c r="T125" s="100">
        <v>699297.91</v>
      </c>
      <c r="U125" s="100">
        <v>12500</v>
      </c>
      <c r="V125" s="100">
        <v>365.73</v>
      </c>
      <c r="W125" s="100">
        <v>703139.5</v>
      </c>
      <c r="X125" s="100">
        <v>12400</v>
      </c>
      <c r="Y125" s="129">
        <v>934608.5</v>
      </c>
      <c r="AB125" s="129">
        <v>290064.95</v>
      </c>
      <c r="AC125" s="129">
        <v>99423.38</v>
      </c>
      <c r="AE125" s="103">
        <f t="shared" si="16"/>
        <v>378613.3</v>
      </c>
      <c r="AF125" s="37">
        <f t="shared" si="17"/>
        <v>0</v>
      </c>
      <c r="AG125" s="26">
        <f t="shared" si="15"/>
        <v>378613.3</v>
      </c>
      <c r="AH125" s="17">
        <f t="shared" si="12"/>
        <v>1427703.1400000001</v>
      </c>
      <c r="AI125" s="19">
        <f t="shared" si="13"/>
        <v>1324096.83</v>
      </c>
      <c r="AJ125" s="32">
        <f t="shared" si="14"/>
        <v>103606.31000000006</v>
      </c>
    </row>
    <row r="126" spans="1:36" x14ac:dyDescent="0.2">
      <c r="A126" s="1" t="s">
        <v>504</v>
      </c>
      <c r="B126" s="1" t="s">
        <v>505</v>
      </c>
      <c r="C126" s="92">
        <v>6948</v>
      </c>
      <c r="D126" s="93" t="s">
        <v>1206</v>
      </c>
      <c r="E126" s="273" t="s">
        <v>1970</v>
      </c>
      <c r="F126" s="127">
        <v>289574.28999999998</v>
      </c>
      <c r="G126" s="127">
        <v>0</v>
      </c>
      <c r="H126" s="127">
        <v>110053.88</v>
      </c>
      <c r="J126" s="273">
        <v>26703.23</v>
      </c>
      <c r="K126" s="273">
        <v>121479.99</v>
      </c>
      <c r="O126" s="128">
        <v>201.4</v>
      </c>
      <c r="P126" s="273"/>
      <c r="Q126" s="273"/>
      <c r="R126" s="273">
        <v>1977387.82</v>
      </c>
      <c r="T126" s="100">
        <v>1762894.83</v>
      </c>
      <c r="V126" s="100">
        <v>307.3</v>
      </c>
      <c r="W126" s="100">
        <v>1337402.5</v>
      </c>
      <c r="X126" s="100">
        <v>31200</v>
      </c>
      <c r="Y126" s="129">
        <v>2084572.5</v>
      </c>
      <c r="AB126" s="129">
        <v>600820.73</v>
      </c>
      <c r="AC126" s="129">
        <v>51900.1</v>
      </c>
      <c r="AE126" s="103">
        <f t="shared" si="16"/>
        <v>399628.17</v>
      </c>
      <c r="AF126" s="37">
        <f t="shared" si="17"/>
        <v>201.4</v>
      </c>
      <c r="AG126" s="26">
        <f t="shared" si="15"/>
        <v>399426.76999999996</v>
      </c>
      <c r="AH126" s="17">
        <f t="shared" si="12"/>
        <v>3131804.63</v>
      </c>
      <c r="AI126" s="19">
        <f t="shared" si="13"/>
        <v>2737293.33</v>
      </c>
      <c r="AJ126" s="32">
        <f t="shared" si="14"/>
        <v>394511.29999999981</v>
      </c>
    </row>
    <row r="127" spans="1:36" x14ac:dyDescent="0.2">
      <c r="A127" s="1" t="s">
        <v>504</v>
      </c>
      <c r="B127" s="1" t="s">
        <v>505</v>
      </c>
      <c r="C127" s="92">
        <v>2265</v>
      </c>
      <c r="D127" s="93" t="s">
        <v>1207</v>
      </c>
      <c r="E127" s="273" t="s">
        <v>1971</v>
      </c>
      <c r="F127" s="127">
        <v>317924.8</v>
      </c>
      <c r="G127" s="127">
        <v>0</v>
      </c>
      <c r="H127" s="127">
        <v>42040</v>
      </c>
      <c r="J127" s="273">
        <v>235048.19</v>
      </c>
      <c r="K127" s="273">
        <v>40776.01</v>
      </c>
      <c r="M127" s="128">
        <v>27400</v>
      </c>
      <c r="P127" s="273"/>
      <c r="Q127" s="273"/>
      <c r="R127" s="273">
        <v>1774116.27</v>
      </c>
      <c r="T127" s="100">
        <v>830989.82</v>
      </c>
      <c r="V127" s="100">
        <v>278.41000000000003</v>
      </c>
      <c r="W127" s="100">
        <v>607967.5</v>
      </c>
      <c r="X127" s="100">
        <v>18000</v>
      </c>
      <c r="Y127" s="129">
        <v>876044.5</v>
      </c>
      <c r="AB127" s="129">
        <v>298620.48</v>
      </c>
      <c r="AC127" s="129">
        <v>102368.46</v>
      </c>
      <c r="AE127" s="103">
        <f t="shared" si="16"/>
        <v>359964.8</v>
      </c>
      <c r="AF127" s="37">
        <f t="shared" si="17"/>
        <v>27400</v>
      </c>
      <c r="AG127" s="26">
        <f t="shared" si="15"/>
        <v>332564.8</v>
      </c>
      <c r="AH127" s="17">
        <f t="shared" si="12"/>
        <v>1457235.73</v>
      </c>
      <c r="AI127" s="19">
        <f t="shared" si="13"/>
        <v>1277033.44</v>
      </c>
      <c r="AJ127" s="32">
        <f t="shared" si="14"/>
        <v>180202.29000000004</v>
      </c>
    </row>
    <row r="128" spans="1:36" x14ac:dyDescent="0.2">
      <c r="A128" s="1" t="s">
        <v>504</v>
      </c>
      <c r="B128" s="1" t="s">
        <v>505</v>
      </c>
      <c r="C128" s="92">
        <v>4502</v>
      </c>
      <c r="D128" s="93" t="s">
        <v>1208</v>
      </c>
      <c r="E128" s="273" t="s">
        <v>1972</v>
      </c>
      <c r="F128" s="127">
        <v>577195.21</v>
      </c>
      <c r="G128" s="127">
        <v>0</v>
      </c>
      <c r="H128" s="127">
        <v>106444.57</v>
      </c>
      <c r="J128" s="273">
        <v>132486</v>
      </c>
      <c r="K128" s="273">
        <v>45569.9</v>
      </c>
      <c r="O128" s="128">
        <v>98.8</v>
      </c>
      <c r="P128" s="273"/>
      <c r="Q128" s="273"/>
      <c r="R128" s="273">
        <v>1520211.94</v>
      </c>
      <c r="T128" s="100">
        <v>845876.27</v>
      </c>
      <c r="U128" s="100">
        <v>145000</v>
      </c>
      <c r="V128" s="100">
        <v>783.6</v>
      </c>
      <c r="W128" s="100">
        <v>1433741.9</v>
      </c>
      <c r="X128" s="100">
        <v>36000</v>
      </c>
      <c r="Y128" s="129">
        <v>1709926.9</v>
      </c>
      <c r="AB128" s="129">
        <v>343442.81</v>
      </c>
      <c r="AC128" s="129">
        <v>37596.480000000003</v>
      </c>
      <c r="AE128" s="103">
        <f t="shared" si="16"/>
        <v>683639.78</v>
      </c>
      <c r="AF128" s="37">
        <f t="shared" si="17"/>
        <v>98.8</v>
      </c>
      <c r="AG128" s="26">
        <f t="shared" si="15"/>
        <v>683540.98</v>
      </c>
      <c r="AH128" s="17">
        <f t="shared" si="12"/>
        <v>2461401.77</v>
      </c>
      <c r="AI128" s="19">
        <f t="shared" si="13"/>
        <v>2090966.19</v>
      </c>
      <c r="AJ128" s="32">
        <f t="shared" si="14"/>
        <v>370435.58000000007</v>
      </c>
    </row>
    <row r="129" spans="1:36" x14ac:dyDescent="0.2">
      <c r="A129" s="1" t="s">
        <v>504</v>
      </c>
      <c r="B129" s="1" t="s">
        <v>505</v>
      </c>
      <c r="C129" s="92">
        <v>6455</v>
      </c>
      <c r="D129" s="93" t="s">
        <v>1209</v>
      </c>
      <c r="E129" s="273" t="s">
        <v>1973</v>
      </c>
      <c r="F129" s="127">
        <v>1017165.12</v>
      </c>
      <c r="G129" s="127">
        <v>0</v>
      </c>
      <c r="H129" s="127">
        <v>116964.88</v>
      </c>
      <c r="J129" s="273">
        <v>187657.18</v>
      </c>
      <c r="K129" s="273">
        <v>75785.100000000006</v>
      </c>
      <c r="P129" s="273"/>
      <c r="Q129" s="273"/>
      <c r="R129" s="273">
        <v>2436322.09</v>
      </c>
      <c r="T129" s="100">
        <v>1476669.58</v>
      </c>
      <c r="V129" s="100">
        <v>1494.55</v>
      </c>
      <c r="W129" s="100">
        <v>995872.5</v>
      </c>
      <c r="X129" s="100">
        <v>30000</v>
      </c>
      <c r="Y129" s="129">
        <v>1570389.5</v>
      </c>
      <c r="AB129" s="129">
        <v>451922.25</v>
      </c>
      <c r="AC129" s="129">
        <v>65587.48</v>
      </c>
      <c r="AE129" s="103">
        <f t="shared" si="16"/>
        <v>1134130</v>
      </c>
      <c r="AF129" s="37">
        <f t="shared" si="17"/>
        <v>0</v>
      </c>
      <c r="AG129" s="26">
        <f t="shared" si="15"/>
        <v>1134130</v>
      </c>
      <c r="AH129" s="17">
        <f t="shared" si="12"/>
        <v>2504036.63</v>
      </c>
      <c r="AI129" s="19">
        <f t="shared" si="13"/>
        <v>2087899.23</v>
      </c>
      <c r="AJ129" s="32">
        <f t="shared" si="14"/>
        <v>416137.39999999991</v>
      </c>
    </row>
    <row r="130" spans="1:36" x14ac:dyDescent="0.2">
      <c r="A130" s="1" t="s">
        <v>504</v>
      </c>
      <c r="B130" s="1" t="s">
        <v>505</v>
      </c>
      <c r="C130" s="92">
        <v>1661</v>
      </c>
      <c r="D130" s="93" t="s">
        <v>1210</v>
      </c>
      <c r="E130" s="273" t="s">
        <v>1974</v>
      </c>
      <c r="F130" s="127">
        <v>256409.49</v>
      </c>
      <c r="G130" s="127">
        <v>0</v>
      </c>
      <c r="H130" s="127">
        <v>74350.13</v>
      </c>
      <c r="J130" s="273">
        <v>405372.01</v>
      </c>
      <c r="K130" s="273">
        <v>48307.9</v>
      </c>
      <c r="M130" s="128">
        <v>18000</v>
      </c>
      <c r="O130" s="128">
        <v>144.5</v>
      </c>
      <c r="P130" s="273"/>
      <c r="Q130" s="273"/>
      <c r="R130" s="273">
        <v>1752442.7</v>
      </c>
      <c r="T130" s="100">
        <v>710870.83</v>
      </c>
      <c r="U130" s="100">
        <v>122600</v>
      </c>
      <c r="V130" s="100">
        <v>165.11</v>
      </c>
      <c r="W130" s="100">
        <v>608625.5</v>
      </c>
      <c r="X130" s="100">
        <v>12400</v>
      </c>
      <c r="Y130" s="129">
        <v>862805.5</v>
      </c>
      <c r="AB130" s="129">
        <v>316502.38</v>
      </c>
      <c r="AC130" s="129">
        <v>92221.15</v>
      </c>
      <c r="AE130" s="103">
        <f t="shared" si="16"/>
        <v>330759.62</v>
      </c>
      <c r="AF130" s="37">
        <f t="shared" si="17"/>
        <v>18144.5</v>
      </c>
      <c r="AG130" s="26">
        <f t="shared" si="15"/>
        <v>312615.12</v>
      </c>
      <c r="AH130" s="17">
        <f t="shared" si="12"/>
        <v>1454661.44</v>
      </c>
      <c r="AI130" s="19">
        <f t="shared" si="13"/>
        <v>1271529.0299999998</v>
      </c>
      <c r="AJ130" s="32">
        <f t="shared" si="14"/>
        <v>183132.41000000015</v>
      </c>
    </row>
    <row r="131" spans="1:36" x14ac:dyDescent="0.2">
      <c r="A131" s="1" t="s">
        <v>504</v>
      </c>
      <c r="B131" s="1" t="s">
        <v>505</v>
      </c>
      <c r="C131" s="92">
        <v>1935</v>
      </c>
      <c r="D131" s="93" t="s">
        <v>1211</v>
      </c>
      <c r="E131" s="273" t="s">
        <v>1975</v>
      </c>
      <c r="F131" s="127">
        <v>271144.65000000002</v>
      </c>
      <c r="G131" s="127">
        <v>0</v>
      </c>
      <c r="H131" s="127">
        <v>62272.74</v>
      </c>
      <c r="J131" s="273">
        <v>428149.09</v>
      </c>
      <c r="K131" s="273">
        <v>35509.35</v>
      </c>
      <c r="P131" s="273"/>
      <c r="Q131" s="273"/>
      <c r="R131" s="273">
        <v>2586652.75</v>
      </c>
      <c r="T131" s="100">
        <v>568800.37</v>
      </c>
      <c r="V131" s="100">
        <v>461.69</v>
      </c>
      <c r="W131" s="100">
        <v>664286</v>
      </c>
      <c r="X131" s="100">
        <v>15400</v>
      </c>
      <c r="Y131" s="129">
        <v>741606</v>
      </c>
      <c r="AB131" s="129">
        <v>275224.69</v>
      </c>
      <c r="AC131" s="129">
        <v>176829</v>
      </c>
      <c r="AE131" s="103">
        <f t="shared" si="16"/>
        <v>333417.39</v>
      </c>
      <c r="AF131" s="37">
        <f t="shared" si="17"/>
        <v>0</v>
      </c>
      <c r="AG131" s="26">
        <f t="shared" si="15"/>
        <v>333417.39</v>
      </c>
      <c r="AH131" s="17">
        <f t="shared" si="12"/>
        <v>1248948.06</v>
      </c>
      <c r="AI131" s="19">
        <f t="shared" si="13"/>
        <v>1193659.69</v>
      </c>
      <c r="AJ131" s="32">
        <f t="shared" si="14"/>
        <v>55288.370000000112</v>
      </c>
    </row>
    <row r="132" spans="1:36" x14ac:dyDescent="0.2">
      <c r="A132" s="1" t="s">
        <v>504</v>
      </c>
      <c r="B132" s="1" t="s">
        <v>505</v>
      </c>
      <c r="C132" s="92">
        <v>4296</v>
      </c>
      <c r="D132" s="93" t="s">
        <v>1212</v>
      </c>
      <c r="E132" s="273" t="s">
        <v>1976</v>
      </c>
      <c r="F132" s="127">
        <v>465121.85</v>
      </c>
      <c r="G132" s="127">
        <v>0</v>
      </c>
      <c r="H132" s="127">
        <v>102146.28</v>
      </c>
      <c r="J132" s="273">
        <v>72913.039999999994</v>
      </c>
      <c r="K132" s="273">
        <v>69812.77</v>
      </c>
      <c r="M132" s="128">
        <v>42600</v>
      </c>
      <c r="O132" s="128">
        <v>0</v>
      </c>
      <c r="P132" s="273"/>
      <c r="Q132" s="273"/>
      <c r="R132" s="273">
        <v>1898238.82</v>
      </c>
      <c r="T132" s="100">
        <v>1155991.48</v>
      </c>
      <c r="V132" s="100">
        <v>667.85</v>
      </c>
      <c r="W132" s="100">
        <v>849502.5</v>
      </c>
      <c r="X132" s="100">
        <v>24400</v>
      </c>
      <c r="Y132" s="129">
        <v>1278812.5</v>
      </c>
      <c r="AB132" s="129">
        <v>470485.95</v>
      </c>
      <c r="AC132" s="129">
        <v>58702.81</v>
      </c>
      <c r="AD132" s="129">
        <v>1687.08</v>
      </c>
      <c r="AE132" s="103">
        <f t="shared" ref="AE132:AE163" si="18">SUM(F132:I132)</f>
        <v>567268.13</v>
      </c>
      <c r="AF132" s="37">
        <f t="shared" ref="AF132:AF163" si="19">SUM(L132:O132)</f>
        <v>42600</v>
      </c>
      <c r="AG132" s="26">
        <f t="shared" si="15"/>
        <v>524668.13</v>
      </c>
      <c r="AH132" s="17">
        <f t="shared" si="12"/>
        <v>2030561.83</v>
      </c>
      <c r="AI132" s="19">
        <f t="shared" si="13"/>
        <v>1809688.34</v>
      </c>
      <c r="AJ132" s="32">
        <f t="shared" si="14"/>
        <v>220873.49</v>
      </c>
    </row>
    <row r="133" spans="1:36" x14ac:dyDescent="0.2">
      <c r="A133" s="1" t="s">
        <v>504</v>
      </c>
      <c r="B133" s="1" t="s">
        <v>505</v>
      </c>
      <c r="C133" s="92">
        <v>4985</v>
      </c>
      <c r="D133" s="93" t="s">
        <v>1213</v>
      </c>
      <c r="E133" s="273" t="s">
        <v>1977</v>
      </c>
      <c r="F133" s="127">
        <v>623062.81000000006</v>
      </c>
      <c r="G133" s="127">
        <v>0</v>
      </c>
      <c r="H133" s="127">
        <v>136495.12</v>
      </c>
      <c r="J133" s="273">
        <v>487182.24</v>
      </c>
      <c r="K133" s="273">
        <v>47285.41</v>
      </c>
      <c r="P133" s="273"/>
      <c r="Q133" s="273"/>
      <c r="R133" s="273">
        <v>2434424.27</v>
      </c>
      <c r="T133" s="100">
        <v>791405.42</v>
      </c>
      <c r="U133" s="100">
        <v>15000</v>
      </c>
      <c r="V133" s="100">
        <v>2678.92</v>
      </c>
      <c r="W133" s="100">
        <v>1171810.5</v>
      </c>
      <c r="X133" s="100">
        <v>30400</v>
      </c>
      <c r="Y133" s="129">
        <v>1374943.5</v>
      </c>
      <c r="AB133" s="129">
        <v>349749.08</v>
      </c>
      <c r="AC133" s="129">
        <v>149548.48000000001</v>
      </c>
      <c r="AE133" s="103">
        <f t="shared" si="18"/>
        <v>759557.93</v>
      </c>
      <c r="AF133" s="37">
        <f t="shared" si="19"/>
        <v>0</v>
      </c>
      <c r="AG133" s="26">
        <f t="shared" si="15"/>
        <v>759557.93</v>
      </c>
      <c r="AH133" s="17">
        <f t="shared" ref="AH133:AH192" si="20">SUM(S133:X133)</f>
        <v>2011294.84</v>
      </c>
      <c r="AI133" s="19">
        <f t="shared" ref="AI133:AI192" si="21">SUM(Y133:AD133)</f>
        <v>1874241.06</v>
      </c>
      <c r="AJ133" s="32">
        <f t="shared" ref="AJ133:AJ192" si="22">AH133-AI133</f>
        <v>137053.78000000003</v>
      </c>
    </row>
    <row r="134" spans="1:36" x14ac:dyDescent="0.2">
      <c r="A134" s="1" t="s">
        <v>504</v>
      </c>
      <c r="B134" s="1" t="s">
        <v>505</v>
      </c>
      <c r="C134" s="92">
        <v>6488</v>
      </c>
      <c r="D134" s="93" t="s">
        <v>1214</v>
      </c>
      <c r="E134" s="273" t="s">
        <v>1978</v>
      </c>
      <c r="F134" s="127">
        <v>380438.31</v>
      </c>
      <c r="G134" s="127">
        <v>0</v>
      </c>
      <c r="H134" s="127">
        <v>129696.27</v>
      </c>
      <c r="J134" s="273">
        <v>509100.51</v>
      </c>
      <c r="K134" s="273">
        <v>100913.46</v>
      </c>
      <c r="O134" s="128">
        <v>0</v>
      </c>
      <c r="P134" s="273"/>
      <c r="Q134" s="273"/>
      <c r="R134" s="273">
        <v>2150215.54</v>
      </c>
      <c r="T134" s="100">
        <v>1427507.68</v>
      </c>
      <c r="V134" s="100">
        <v>2318.54</v>
      </c>
      <c r="W134" s="100">
        <v>514668.52</v>
      </c>
      <c r="X134" s="100">
        <v>22800</v>
      </c>
      <c r="Y134" s="129">
        <v>1093238.52</v>
      </c>
      <c r="AB134" s="129">
        <v>704652.9</v>
      </c>
      <c r="AC134" s="129">
        <v>236919.2</v>
      </c>
      <c r="AE134" s="103">
        <f t="shared" si="18"/>
        <v>510134.58</v>
      </c>
      <c r="AF134" s="37">
        <f t="shared" si="19"/>
        <v>0</v>
      </c>
      <c r="AG134" s="26">
        <f t="shared" si="15"/>
        <v>510134.58</v>
      </c>
      <c r="AH134" s="17">
        <f t="shared" si="20"/>
        <v>1967294.74</v>
      </c>
      <c r="AI134" s="19">
        <f t="shared" si="21"/>
        <v>2034810.6199999999</v>
      </c>
      <c r="AJ134" s="32">
        <f t="shared" si="22"/>
        <v>-67515.879999999888</v>
      </c>
    </row>
    <row r="135" spans="1:36" x14ac:dyDescent="0.2">
      <c r="A135" s="1" t="s">
        <v>504</v>
      </c>
      <c r="B135" s="1" t="s">
        <v>505</v>
      </c>
      <c r="C135" s="92">
        <v>789</v>
      </c>
      <c r="D135" s="93" t="s">
        <v>1215</v>
      </c>
      <c r="E135" s="273" t="s">
        <v>2041</v>
      </c>
      <c r="F135" s="127">
        <v>128874.57</v>
      </c>
      <c r="G135" s="127">
        <v>0</v>
      </c>
      <c r="H135" s="127">
        <v>17622.95</v>
      </c>
      <c r="J135" s="273">
        <v>364414.73</v>
      </c>
      <c r="K135" s="273">
        <v>52582.13</v>
      </c>
      <c r="M135" s="128">
        <v>18400</v>
      </c>
      <c r="O135" s="128">
        <v>15.37</v>
      </c>
      <c r="P135" s="273"/>
      <c r="Q135" s="273"/>
      <c r="R135" s="273">
        <v>1699412.19</v>
      </c>
      <c r="T135" s="100">
        <v>474232.66</v>
      </c>
      <c r="V135" s="100">
        <v>96.33</v>
      </c>
      <c r="W135" s="100">
        <v>743022</v>
      </c>
      <c r="X135" s="100">
        <v>18400</v>
      </c>
      <c r="Y135" s="129">
        <v>869752</v>
      </c>
      <c r="AB135" s="129">
        <v>222988.62</v>
      </c>
      <c r="AC135" s="129">
        <v>88192.16</v>
      </c>
      <c r="AE135" s="103">
        <f t="shared" si="18"/>
        <v>146497.52000000002</v>
      </c>
      <c r="AF135" s="37">
        <f t="shared" si="19"/>
        <v>18415.37</v>
      </c>
      <c r="AG135" s="26">
        <f t="shared" si="15"/>
        <v>128082.15000000002</v>
      </c>
      <c r="AH135" s="17">
        <f t="shared" si="20"/>
        <v>1235750.99</v>
      </c>
      <c r="AI135" s="19">
        <f t="shared" si="21"/>
        <v>1180932.78</v>
      </c>
      <c r="AJ135" s="32">
        <f t="shared" si="22"/>
        <v>54818.209999999963</v>
      </c>
    </row>
    <row r="136" spans="1:36" x14ac:dyDescent="0.2">
      <c r="A136" s="1" t="s">
        <v>508</v>
      </c>
      <c r="B136" s="1" t="s">
        <v>509</v>
      </c>
      <c r="C136" s="92">
        <v>8307</v>
      </c>
      <c r="D136" s="93" t="s">
        <v>1216</v>
      </c>
      <c r="E136" s="273" t="s">
        <v>1979</v>
      </c>
      <c r="F136" s="127">
        <v>626685.07999999996</v>
      </c>
      <c r="G136" s="127">
        <v>0</v>
      </c>
      <c r="H136" s="127">
        <v>139903.92000000001</v>
      </c>
      <c r="J136" s="273">
        <v>820287.29</v>
      </c>
      <c r="K136" s="273">
        <v>39044.99</v>
      </c>
      <c r="O136" s="128">
        <v>0</v>
      </c>
      <c r="P136" s="273"/>
      <c r="Q136" s="273">
        <v>5015.3</v>
      </c>
      <c r="R136" s="273">
        <v>3628521.74</v>
      </c>
      <c r="T136" s="100">
        <v>2254589.27</v>
      </c>
      <c r="V136" s="100">
        <v>1353.61</v>
      </c>
      <c r="W136" s="100">
        <v>1378477</v>
      </c>
      <c r="X136" s="100">
        <v>35000</v>
      </c>
      <c r="Y136" s="129">
        <v>2215613</v>
      </c>
      <c r="AB136" s="129">
        <v>907800.31</v>
      </c>
      <c r="AC136" s="129">
        <v>154388.43</v>
      </c>
      <c r="AD136" s="129">
        <v>1182.3499999999999</v>
      </c>
      <c r="AE136" s="103">
        <f t="shared" si="18"/>
        <v>766589</v>
      </c>
      <c r="AF136" s="37">
        <f t="shared" si="19"/>
        <v>0</v>
      </c>
      <c r="AG136" s="26">
        <f t="shared" si="15"/>
        <v>766589</v>
      </c>
      <c r="AH136" s="17">
        <f t="shared" si="20"/>
        <v>3669419.88</v>
      </c>
      <c r="AI136" s="19">
        <f t="shared" si="21"/>
        <v>3278984.0900000003</v>
      </c>
      <c r="AJ136" s="32">
        <f t="shared" si="22"/>
        <v>390435.78999999957</v>
      </c>
    </row>
    <row r="137" spans="1:36" x14ac:dyDescent="0.2">
      <c r="A137" s="1" t="s">
        <v>508</v>
      </c>
      <c r="B137" s="1" t="s">
        <v>509</v>
      </c>
      <c r="C137" s="92">
        <v>4857</v>
      </c>
      <c r="D137" s="93" t="s">
        <v>1217</v>
      </c>
      <c r="E137" s="273" t="s">
        <v>1980</v>
      </c>
      <c r="F137" s="127">
        <v>198136.1</v>
      </c>
      <c r="G137" s="127">
        <v>0</v>
      </c>
      <c r="H137" s="127">
        <v>199075.88</v>
      </c>
      <c r="J137" s="273">
        <v>1117991.26</v>
      </c>
      <c r="K137" s="273">
        <v>13033.22</v>
      </c>
      <c r="O137" s="128">
        <v>59.72</v>
      </c>
      <c r="P137" s="273"/>
      <c r="Q137" s="273">
        <v>232.46</v>
      </c>
      <c r="R137" s="273">
        <v>365872.84</v>
      </c>
      <c r="T137" s="100">
        <v>1287103.54</v>
      </c>
      <c r="U137" s="100">
        <v>1565</v>
      </c>
      <c r="V137" s="100">
        <v>493.28</v>
      </c>
      <c r="W137" s="100">
        <v>1294986</v>
      </c>
      <c r="X137" s="100">
        <v>21000</v>
      </c>
      <c r="Y137" s="129">
        <v>1641017</v>
      </c>
      <c r="AB137" s="129">
        <v>738277.87</v>
      </c>
      <c r="AC137" s="129">
        <v>65816.66</v>
      </c>
      <c r="AD137" s="129">
        <v>967.28</v>
      </c>
      <c r="AE137" s="103">
        <f t="shared" si="18"/>
        <v>397211.98</v>
      </c>
      <c r="AF137" s="37">
        <f t="shared" si="19"/>
        <v>59.72</v>
      </c>
      <c r="AG137" s="26">
        <f t="shared" si="15"/>
        <v>397152.26</v>
      </c>
      <c r="AH137" s="17">
        <f t="shared" si="20"/>
        <v>2605147.8200000003</v>
      </c>
      <c r="AI137" s="19">
        <f t="shared" si="21"/>
        <v>2446078.81</v>
      </c>
      <c r="AJ137" s="32">
        <f t="shared" si="22"/>
        <v>159069.01000000024</v>
      </c>
    </row>
    <row r="138" spans="1:36" x14ac:dyDescent="0.2">
      <c r="A138" s="1" t="s">
        <v>508</v>
      </c>
      <c r="B138" s="1" t="s">
        <v>509</v>
      </c>
      <c r="C138" s="92">
        <v>4343</v>
      </c>
      <c r="D138" s="93" t="s">
        <v>1218</v>
      </c>
      <c r="E138" s="273" t="s">
        <v>1981</v>
      </c>
      <c r="F138" s="127">
        <v>219644.15</v>
      </c>
      <c r="G138" s="127">
        <v>0</v>
      </c>
      <c r="H138" s="127">
        <v>161452.43</v>
      </c>
      <c r="J138" s="273">
        <v>129872.79</v>
      </c>
      <c r="K138" s="273">
        <v>60936.58</v>
      </c>
      <c r="O138" s="128">
        <v>884</v>
      </c>
      <c r="P138" s="273"/>
      <c r="Q138" s="273"/>
      <c r="R138" s="273">
        <v>2122751.4700000002</v>
      </c>
      <c r="T138" s="100">
        <v>1020334.02</v>
      </c>
      <c r="V138" s="100">
        <v>805.07</v>
      </c>
      <c r="W138" s="100">
        <v>1123398.5</v>
      </c>
      <c r="X138" s="100">
        <v>10500</v>
      </c>
      <c r="Y138" s="129">
        <v>1520093.5</v>
      </c>
      <c r="AB138" s="129">
        <v>674507.21</v>
      </c>
      <c r="AC138" s="129">
        <v>79185.5</v>
      </c>
      <c r="AD138" s="129">
        <v>1182.3499999999999</v>
      </c>
      <c r="AE138" s="103">
        <f t="shared" si="18"/>
        <v>381096.57999999996</v>
      </c>
      <c r="AF138" s="37">
        <f t="shared" si="19"/>
        <v>884</v>
      </c>
      <c r="AG138" s="26">
        <f t="shared" si="15"/>
        <v>380212.57999999996</v>
      </c>
      <c r="AH138" s="17">
        <f t="shared" si="20"/>
        <v>2155037.59</v>
      </c>
      <c r="AI138" s="19">
        <f t="shared" si="21"/>
        <v>2274968.56</v>
      </c>
      <c r="AJ138" s="32">
        <f t="shared" si="22"/>
        <v>-119930.9700000002</v>
      </c>
    </row>
    <row r="139" spans="1:36" x14ac:dyDescent="0.2">
      <c r="A139" s="1" t="s">
        <v>508</v>
      </c>
      <c r="B139" s="1" t="s">
        <v>509</v>
      </c>
      <c r="C139" s="92">
        <v>4628</v>
      </c>
      <c r="D139" s="93" t="s">
        <v>1219</v>
      </c>
      <c r="E139" s="273" t="s">
        <v>1982</v>
      </c>
      <c r="F139" s="127">
        <v>394165.1</v>
      </c>
      <c r="G139" s="127">
        <v>0</v>
      </c>
      <c r="H139" s="127">
        <v>88167.84</v>
      </c>
      <c r="J139" s="273">
        <v>1512744.73</v>
      </c>
      <c r="K139" s="273">
        <v>97382.03</v>
      </c>
      <c r="O139" s="128">
        <v>0</v>
      </c>
      <c r="P139" s="273"/>
      <c r="Q139" s="273"/>
      <c r="R139" s="273">
        <v>765116.2</v>
      </c>
      <c r="T139" s="100">
        <v>1272740.27</v>
      </c>
      <c r="V139" s="100">
        <v>626.5</v>
      </c>
      <c r="W139" s="100">
        <v>249312</v>
      </c>
      <c r="Y139" s="129">
        <v>760686</v>
      </c>
      <c r="AB139" s="129">
        <v>545269.28</v>
      </c>
      <c r="AC139" s="129">
        <v>104059.55</v>
      </c>
      <c r="AD139" s="129">
        <v>967.28</v>
      </c>
      <c r="AE139" s="103">
        <f t="shared" si="18"/>
        <v>482332.93999999994</v>
      </c>
      <c r="AF139" s="37">
        <f t="shared" si="19"/>
        <v>0</v>
      </c>
      <c r="AG139" s="26">
        <f t="shared" si="15"/>
        <v>482332.93999999994</v>
      </c>
      <c r="AH139" s="17">
        <f t="shared" si="20"/>
        <v>1522678.77</v>
      </c>
      <c r="AI139" s="19">
        <f t="shared" si="21"/>
        <v>1410982.11</v>
      </c>
      <c r="AJ139" s="32">
        <f t="shared" si="22"/>
        <v>111696.65999999992</v>
      </c>
    </row>
    <row r="140" spans="1:36" x14ac:dyDescent="0.2">
      <c r="A140" s="1" t="s">
        <v>508</v>
      </c>
      <c r="B140" s="1" t="s">
        <v>509</v>
      </c>
      <c r="C140" s="92">
        <v>5183</v>
      </c>
      <c r="D140" s="93" t="s">
        <v>1220</v>
      </c>
      <c r="E140" s="273" t="s">
        <v>1983</v>
      </c>
      <c r="F140" s="127">
        <v>234526.01</v>
      </c>
      <c r="G140" s="127">
        <v>0</v>
      </c>
      <c r="H140" s="127">
        <v>148436.15</v>
      </c>
      <c r="J140" s="273">
        <v>388835.96</v>
      </c>
      <c r="K140" s="273">
        <v>5850.57</v>
      </c>
      <c r="O140" s="128">
        <v>697.5</v>
      </c>
      <c r="P140" s="273"/>
      <c r="Q140" s="273"/>
      <c r="R140" s="273">
        <v>3234091.19</v>
      </c>
      <c r="T140" s="100">
        <v>1470760.6</v>
      </c>
      <c r="V140" s="100">
        <v>543.71</v>
      </c>
      <c r="W140" s="100">
        <v>794755.5</v>
      </c>
      <c r="X140" s="100">
        <v>21000</v>
      </c>
      <c r="Y140" s="129">
        <v>1199067.5</v>
      </c>
      <c r="AB140" s="129">
        <v>968719.74</v>
      </c>
      <c r="AC140" s="129">
        <v>91396.55</v>
      </c>
      <c r="AD140" s="129">
        <v>1182.3499999999999</v>
      </c>
      <c r="AE140" s="103">
        <f t="shared" si="18"/>
        <v>382962.16000000003</v>
      </c>
      <c r="AF140" s="37">
        <f t="shared" si="19"/>
        <v>697.5</v>
      </c>
      <c r="AG140" s="26">
        <f t="shared" si="15"/>
        <v>382264.66000000003</v>
      </c>
      <c r="AH140" s="17">
        <f t="shared" si="20"/>
        <v>2287059.81</v>
      </c>
      <c r="AI140" s="19">
        <f t="shared" si="21"/>
        <v>2260366.14</v>
      </c>
      <c r="AJ140" s="32">
        <f t="shared" si="22"/>
        <v>26693.669999999925</v>
      </c>
    </row>
    <row r="141" spans="1:36" x14ac:dyDescent="0.2">
      <c r="A141" s="1" t="s">
        <v>508</v>
      </c>
      <c r="B141" s="1" t="s">
        <v>509</v>
      </c>
      <c r="C141" s="92">
        <v>3400</v>
      </c>
      <c r="D141" s="93" t="s">
        <v>1221</v>
      </c>
      <c r="E141" s="273" t="s">
        <v>1984</v>
      </c>
      <c r="F141" s="127">
        <v>535287.48</v>
      </c>
      <c r="G141" s="127">
        <v>0</v>
      </c>
      <c r="H141" s="127">
        <v>111284.58</v>
      </c>
      <c r="J141" s="273">
        <v>201407.89</v>
      </c>
      <c r="K141" s="273">
        <v>125691.43</v>
      </c>
      <c r="P141" s="273"/>
      <c r="Q141" s="273"/>
      <c r="R141" s="273">
        <v>1809525.85</v>
      </c>
      <c r="T141" s="100">
        <v>1625442.58</v>
      </c>
      <c r="V141" s="100">
        <v>512.32000000000005</v>
      </c>
      <c r="W141" s="100">
        <v>724381</v>
      </c>
      <c r="X141" s="100">
        <v>10500</v>
      </c>
      <c r="Y141" s="129">
        <v>1162383</v>
      </c>
      <c r="AB141" s="129">
        <v>612514.72</v>
      </c>
      <c r="AC141" s="129">
        <v>57027.040000000001</v>
      </c>
      <c r="AD141" s="129">
        <v>967.28</v>
      </c>
      <c r="AE141" s="103">
        <f t="shared" si="18"/>
        <v>646572.05999999994</v>
      </c>
      <c r="AF141" s="37">
        <f t="shared" si="19"/>
        <v>0</v>
      </c>
      <c r="AG141" s="26">
        <f t="shared" si="15"/>
        <v>646572.05999999994</v>
      </c>
      <c r="AH141" s="17">
        <f t="shared" si="20"/>
        <v>2360835.9000000004</v>
      </c>
      <c r="AI141" s="19">
        <f t="shared" si="21"/>
        <v>1832892.04</v>
      </c>
      <c r="AJ141" s="32">
        <f t="shared" si="22"/>
        <v>527943.86000000034</v>
      </c>
    </row>
    <row r="142" spans="1:36" x14ac:dyDescent="0.2">
      <c r="A142" s="1" t="s">
        <v>508</v>
      </c>
      <c r="B142" s="1" t="s">
        <v>509</v>
      </c>
      <c r="C142" s="92">
        <v>7272</v>
      </c>
      <c r="D142" s="93" t="s">
        <v>1222</v>
      </c>
      <c r="E142" s="273" t="s">
        <v>1985</v>
      </c>
      <c r="F142" s="127">
        <v>478714.34</v>
      </c>
      <c r="G142" s="127">
        <v>0</v>
      </c>
      <c r="H142" s="127">
        <v>33003.68</v>
      </c>
      <c r="J142" s="273">
        <v>1187210.5</v>
      </c>
      <c r="K142" s="273">
        <v>264148.3</v>
      </c>
      <c r="P142" s="273"/>
      <c r="Q142" s="273"/>
      <c r="R142" s="273">
        <v>1034850.95</v>
      </c>
      <c r="T142" s="100">
        <v>1436227.47</v>
      </c>
      <c r="U142" s="100">
        <v>49200</v>
      </c>
      <c r="V142" s="100">
        <v>779.18</v>
      </c>
      <c r="W142" s="100">
        <v>563157</v>
      </c>
      <c r="X142" s="100">
        <v>10500</v>
      </c>
      <c r="Y142" s="129">
        <v>1013731</v>
      </c>
      <c r="AB142" s="129">
        <v>580644.77</v>
      </c>
      <c r="AC142" s="129">
        <v>138422.07999999999</v>
      </c>
      <c r="AD142" s="129">
        <v>1182.3499999999999</v>
      </c>
      <c r="AE142" s="103">
        <f t="shared" si="18"/>
        <v>511718.02</v>
      </c>
      <c r="AF142" s="37">
        <f t="shared" si="19"/>
        <v>0</v>
      </c>
      <c r="AG142" s="26">
        <f t="shared" si="15"/>
        <v>511718.02</v>
      </c>
      <c r="AH142" s="17">
        <f t="shared" si="20"/>
        <v>2059863.65</v>
      </c>
      <c r="AI142" s="19">
        <f t="shared" si="21"/>
        <v>1733980.2000000002</v>
      </c>
      <c r="AJ142" s="32">
        <f t="shared" si="22"/>
        <v>325883.44999999972</v>
      </c>
    </row>
    <row r="143" spans="1:36" x14ac:dyDescent="0.2">
      <c r="A143" s="1" t="s">
        <v>508</v>
      </c>
      <c r="B143" s="1" t="s">
        <v>509</v>
      </c>
      <c r="C143" s="92">
        <v>4130</v>
      </c>
      <c r="D143" s="93" t="s">
        <v>1223</v>
      </c>
      <c r="E143" s="273" t="s">
        <v>1986</v>
      </c>
      <c r="F143" s="127">
        <v>184531.26</v>
      </c>
      <c r="G143" s="127">
        <v>0</v>
      </c>
      <c r="H143" s="127">
        <v>26642.16</v>
      </c>
      <c r="J143" s="273">
        <v>222611.29</v>
      </c>
      <c r="K143" s="273">
        <v>162919.88</v>
      </c>
      <c r="O143" s="128">
        <v>1416.24</v>
      </c>
      <c r="P143" s="273"/>
      <c r="Q143" s="273"/>
      <c r="R143" s="273">
        <v>1778360.15</v>
      </c>
      <c r="T143" s="100">
        <v>1742180.07</v>
      </c>
      <c r="U143" s="100">
        <v>12096</v>
      </c>
      <c r="V143" s="100">
        <v>849.5</v>
      </c>
      <c r="W143" s="100">
        <v>611544.5</v>
      </c>
      <c r="X143" s="100">
        <v>10500</v>
      </c>
      <c r="Y143" s="129">
        <v>1137021.5</v>
      </c>
      <c r="AB143" s="129">
        <v>1068454.8500000001</v>
      </c>
      <c r="AC143" s="129">
        <v>110207.61</v>
      </c>
      <c r="AD143" s="129">
        <v>1182.3499999999999</v>
      </c>
      <c r="AE143" s="103">
        <f t="shared" si="18"/>
        <v>211173.42</v>
      </c>
      <c r="AF143" s="37">
        <f t="shared" si="19"/>
        <v>1416.24</v>
      </c>
      <c r="AG143" s="26">
        <f t="shared" si="15"/>
        <v>209757.18000000002</v>
      </c>
      <c r="AH143" s="17">
        <f t="shared" si="20"/>
        <v>2377170.0700000003</v>
      </c>
      <c r="AI143" s="19">
        <f t="shared" si="21"/>
        <v>2316866.31</v>
      </c>
      <c r="AJ143" s="32">
        <f t="shared" si="22"/>
        <v>60303.760000000242</v>
      </c>
    </row>
    <row r="144" spans="1:36" x14ac:dyDescent="0.2">
      <c r="A144" s="1" t="s">
        <v>508</v>
      </c>
      <c r="B144" s="1" t="s">
        <v>509</v>
      </c>
      <c r="C144" s="92">
        <v>3177</v>
      </c>
      <c r="D144" s="93" t="s">
        <v>1224</v>
      </c>
      <c r="E144" s="273" t="s">
        <v>1987</v>
      </c>
      <c r="F144" s="127">
        <v>676836.43</v>
      </c>
      <c r="G144" s="127">
        <v>0</v>
      </c>
      <c r="H144" s="127">
        <v>77359.42</v>
      </c>
      <c r="J144" s="273">
        <v>439475.23</v>
      </c>
      <c r="K144" s="273">
        <v>37452.81</v>
      </c>
      <c r="O144" s="128">
        <v>824.25</v>
      </c>
      <c r="P144" s="273"/>
      <c r="Q144" s="273"/>
      <c r="R144" s="273">
        <v>2463401.71</v>
      </c>
      <c r="T144" s="100">
        <v>1473559.67</v>
      </c>
      <c r="W144" s="100">
        <v>933254</v>
      </c>
      <c r="X144" s="100">
        <v>10500</v>
      </c>
      <c r="Y144" s="129">
        <v>1334615</v>
      </c>
      <c r="AB144" s="129">
        <v>462021.81</v>
      </c>
      <c r="AC144" s="129">
        <v>93839.98</v>
      </c>
      <c r="AD144" s="129">
        <v>967.28</v>
      </c>
      <c r="AE144" s="103">
        <f t="shared" si="18"/>
        <v>754195.85000000009</v>
      </c>
      <c r="AF144" s="37">
        <f t="shared" si="19"/>
        <v>824.25</v>
      </c>
      <c r="AG144" s="26">
        <f t="shared" si="15"/>
        <v>753371.60000000009</v>
      </c>
      <c r="AH144" s="17">
        <f t="shared" si="20"/>
        <v>2417313.67</v>
      </c>
      <c r="AI144" s="19">
        <f t="shared" si="21"/>
        <v>1891444.07</v>
      </c>
      <c r="AJ144" s="32">
        <f t="shared" si="22"/>
        <v>525869.59999999986</v>
      </c>
    </row>
    <row r="145" spans="1:36" x14ac:dyDescent="0.2">
      <c r="A145" s="1" t="s">
        <v>508</v>
      </c>
      <c r="B145" s="1" t="s">
        <v>509</v>
      </c>
      <c r="C145" s="92">
        <v>5043</v>
      </c>
      <c r="D145" s="93" t="s">
        <v>1225</v>
      </c>
      <c r="E145" s="273" t="s">
        <v>1988</v>
      </c>
      <c r="F145" s="127">
        <v>160840.71</v>
      </c>
      <c r="G145" s="127">
        <v>9375</v>
      </c>
      <c r="H145" s="127">
        <v>104450.64</v>
      </c>
      <c r="J145" s="273">
        <v>91541.66</v>
      </c>
      <c r="K145" s="273">
        <v>38946.04</v>
      </c>
      <c r="O145" s="128">
        <v>0</v>
      </c>
      <c r="P145" s="273"/>
      <c r="Q145" s="273"/>
      <c r="R145" s="273">
        <v>1748544.54</v>
      </c>
      <c r="T145" s="100">
        <v>1859254.01</v>
      </c>
      <c r="V145" s="100">
        <v>511.16</v>
      </c>
      <c r="W145" s="100">
        <v>1030116.5</v>
      </c>
      <c r="Y145" s="129">
        <v>1729749.5</v>
      </c>
      <c r="AB145" s="129">
        <v>811781.04</v>
      </c>
      <c r="AC145" s="129">
        <v>65673.740000000005</v>
      </c>
      <c r="AD145" s="129">
        <v>1182.3499999999999</v>
      </c>
      <c r="AE145" s="103">
        <f t="shared" si="18"/>
        <v>274666.34999999998</v>
      </c>
      <c r="AF145" s="37">
        <f t="shared" si="19"/>
        <v>0</v>
      </c>
      <c r="AG145" s="26">
        <f t="shared" si="15"/>
        <v>274666.34999999998</v>
      </c>
      <c r="AH145" s="17">
        <f t="shared" si="20"/>
        <v>2889881.67</v>
      </c>
      <c r="AI145" s="19">
        <f t="shared" si="21"/>
        <v>2608386.6300000004</v>
      </c>
      <c r="AJ145" s="32">
        <f t="shared" si="22"/>
        <v>281495.03999999957</v>
      </c>
    </row>
    <row r="146" spans="1:36" x14ac:dyDescent="0.2">
      <c r="A146" s="1" t="s">
        <v>508</v>
      </c>
      <c r="B146" s="1" t="s">
        <v>509</v>
      </c>
      <c r="C146" s="92">
        <v>4781</v>
      </c>
      <c r="D146" s="93" t="s">
        <v>1226</v>
      </c>
      <c r="E146" s="273" t="s">
        <v>1989</v>
      </c>
      <c r="F146" s="127">
        <v>284044.34000000003</v>
      </c>
      <c r="G146" s="127">
        <v>12500</v>
      </c>
      <c r="H146" s="127">
        <v>149031.4</v>
      </c>
      <c r="J146" s="273">
        <v>1365571.28</v>
      </c>
      <c r="K146" s="273">
        <v>125535.47</v>
      </c>
      <c r="O146" s="128">
        <v>361.52</v>
      </c>
      <c r="P146" s="273"/>
      <c r="Q146" s="273">
        <v>4381.12</v>
      </c>
      <c r="R146" s="273">
        <v>577706.88</v>
      </c>
      <c r="T146" s="100">
        <v>1535308.69</v>
      </c>
      <c r="V146" s="100">
        <v>731.89</v>
      </c>
      <c r="W146" s="100">
        <v>1208070.5</v>
      </c>
      <c r="X146" s="100">
        <v>17500</v>
      </c>
      <c r="Y146" s="129">
        <v>1707376.5</v>
      </c>
      <c r="AB146" s="129">
        <v>689078.97</v>
      </c>
      <c r="AC146" s="129">
        <v>99424.15</v>
      </c>
      <c r="AD146" s="129">
        <v>967.28</v>
      </c>
      <c r="AE146" s="103">
        <f t="shared" si="18"/>
        <v>445575.74</v>
      </c>
      <c r="AF146" s="37">
        <f t="shared" si="19"/>
        <v>361.52</v>
      </c>
      <c r="AG146" s="26">
        <f t="shared" si="15"/>
        <v>445214.22</v>
      </c>
      <c r="AH146" s="17">
        <f t="shared" si="20"/>
        <v>2761611.08</v>
      </c>
      <c r="AI146" s="19">
        <f t="shared" si="21"/>
        <v>2496846.8999999994</v>
      </c>
      <c r="AJ146" s="32">
        <f t="shared" si="22"/>
        <v>264764.18000000063</v>
      </c>
    </row>
    <row r="147" spans="1:36" x14ac:dyDescent="0.2">
      <c r="A147" s="1" t="s">
        <v>508</v>
      </c>
      <c r="B147" s="1" t="s">
        <v>509</v>
      </c>
      <c r="C147" s="92">
        <v>7022</v>
      </c>
      <c r="D147" s="93" t="s">
        <v>1227</v>
      </c>
      <c r="E147" s="273" t="s">
        <v>1990</v>
      </c>
      <c r="F147" s="127">
        <v>400828.12</v>
      </c>
      <c r="G147" s="127">
        <v>0</v>
      </c>
      <c r="H147" s="127">
        <v>326469.34999999998</v>
      </c>
      <c r="J147" s="273">
        <v>43840.160000000003</v>
      </c>
      <c r="K147" s="273">
        <v>143630.82</v>
      </c>
      <c r="O147" s="128">
        <v>863.38</v>
      </c>
      <c r="P147" s="273"/>
      <c r="Q147" s="273"/>
      <c r="R147" s="273">
        <v>3628551.99</v>
      </c>
      <c r="T147" s="100">
        <v>1808460.9</v>
      </c>
      <c r="V147" s="100">
        <v>833.7</v>
      </c>
      <c r="W147" s="100">
        <v>563377.5</v>
      </c>
      <c r="X147" s="100">
        <v>10523.75</v>
      </c>
      <c r="Y147" s="129">
        <v>997686.5</v>
      </c>
      <c r="AB147" s="129">
        <v>773091.43</v>
      </c>
      <c r="AC147" s="129">
        <v>109408.37</v>
      </c>
      <c r="AD147" s="129">
        <v>1182.3499999999999</v>
      </c>
      <c r="AE147" s="103">
        <f t="shared" si="18"/>
        <v>727297.47</v>
      </c>
      <c r="AF147" s="37">
        <f t="shared" si="19"/>
        <v>863.38</v>
      </c>
      <c r="AG147" s="26">
        <f t="shared" si="15"/>
        <v>726434.09</v>
      </c>
      <c r="AH147" s="17">
        <f t="shared" si="20"/>
        <v>2383195.8499999996</v>
      </c>
      <c r="AI147" s="19">
        <f t="shared" si="21"/>
        <v>1881368.6500000004</v>
      </c>
      <c r="AJ147" s="32">
        <f t="shared" si="22"/>
        <v>501827.19999999925</v>
      </c>
    </row>
    <row r="148" spans="1:36" x14ac:dyDescent="0.2">
      <c r="A148" s="1" t="s">
        <v>508</v>
      </c>
      <c r="B148" s="1" t="s">
        <v>509</v>
      </c>
      <c r="C148" s="92">
        <v>5099</v>
      </c>
      <c r="D148" s="93" t="s">
        <v>1228</v>
      </c>
      <c r="E148" s="273" t="s">
        <v>1991</v>
      </c>
      <c r="F148" s="127">
        <v>441537.29</v>
      </c>
      <c r="G148" s="127">
        <v>0</v>
      </c>
      <c r="H148" s="127">
        <v>87387.76</v>
      </c>
      <c r="J148" s="273">
        <v>372228.19</v>
      </c>
      <c r="K148" s="273">
        <v>63431.96</v>
      </c>
      <c r="P148" s="273"/>
      <c r="Q148" s="273"/>
      <c r="R148" s="273">
        <v>2252597.11</v>
      </c>
      <c r="T148" s="100">
        <v>1186698.29</v>
      </c>
      <c r="U148" s="100">
        <v>63400</v>
      </c>
      <c r="V148" s="100">
        <v>838.63</v>
      </c>
      <c r="W148" s="100">
        <v>950673.5</v>
      </c>
      <c r="X148" s="100">
        <v>21000</v>
      </c>
      <c r="Y148" s="129">
        <v>1344499.5</v>
      </c>
      <c r="AB148" s="129">
        <v>581064.52</v>
      </c>
      <c r="AC148" s="129">
        <v>130956.42</v>
      </c>
      <c r="AD148" s="129">
        <v>967.28</v>
      </c>
      <c r="AE148" s="103">
        <f t="shared" si="18"/>
        <v>528925.04999999993</v>
      </c>
      <c r="AF148" s="37">
        <f t="shared" si="19"/>
        <v>0</v>
      </c>
      <c r="AG148" s="26">
        <f t="shared" si="15"/>
        <v>528925.04999999993</v>
      </c>
      <c r="AH148" s="17">
        <f t="shared" si="20"/>
        <v>2222610.42</v>
      </c>
      <c r="AI148" s="19">
        <f t="shared" si="21"/>
        <v>2057487.72</v>
      </c>
      <c r="AJ148" s="32">
        <f t="shared" si="22"/>
        <v>165122.69999999995</v>
      </c>
    </row>
    <row r="149" spans="1:36" x14ac:dyDescent="0.2">
      <c r="A149" s="1" t="s">
        <v>508</v>
      </c>
      <c r="B149" s="1" t="s">
        <v>509</v>
      </c>
      <c r="C149" s="92">
        <v>2341</v>
      </c>
      <c r="D149" s="93" t="s">
        <v>1229</v>
      </c>
      <c r="E149" s="273" t="s">
        <v>1992</v>
      </c>
      <c r="F149" s="127">
        <v>194660.85</v>
      </c>
      <c r="G149" s="127">
        <v>0</v>
      </c>
      <c r="H149" s="127">
        <v>49906.03</v>
      </c>
      <c r="J149" s="273">
        <v>1542065.64</v>
      </c>
      <c r="K149" s="273">
        <v>76921.17</v>
      </c>
      <c r="P149" s="273"/>
      <c r="Q149" s="273"/>
      <c r="R149" s="273">
        <v>605433.22</v>
      </c>
      <c r="T149" s="100">
        <v>861895.01</v>
      </c>
      <c r="U149" s="100">
        <v>13000</v>
      </c>
      <c r="V149" s="100">
        <v>366.27</v>
      </c>
      <c r="W149" s="100">
        <v>312963</v>
      </c>
      <c r="Y149" s="129">
        <v>554929</v>
      </c>
      <c r="AB149" s="129">
        <v>402835.09</v>
      </c>
      <c r="AC149" s="129">
        <v>133712.73000000001</v>
      </c>
      <c r="AD149" s="129">
        <v>967.28</v>
      </c>
      <c r="AE149" s="103">
        <f t="shared" si="18"/>
        <v>244566.88</v>
      </c>
      <c r="AF149" s="37">
        <f t="shared" si="19"/>
        <v>0</v>
      </c>
      <c r="AG149" s="26">
        <f t="shared" si="15"/>
        <v>244566.88</v>
      </c>
      <c r="AH149" s="17">
        <f t="shared" si="20"/>
        <v>1188224.28</v>
      </c>
      <c r="AI149" s="19">
        <f t="shared" si="21"/>
        <v>1092444.1000000001</v>
      </c>
      <c r="AJ149" s="32">
        <f t="shared" si="22"/>
        <v>95780.179999999935</v>
      </c>
    </row>
    <row r="150" spans="1:36" x14ac:dyDescent="0.2">
      <c r="A150" s="1" t="s">
        <v>508</v>
      </c>
      <c r="B150" s="1" t="s">
        <v>509</v>
      </c>
      <c r="C150" s="92">
        <v>1923</v>
      </c>
      <c r="D150" s="93" t="s">
        <v>1230</v>
      </c>
      <c r="E150" s="273" t="s">
        <v>1993</v>
      </c>
      <c r="F150" s="127">
        <v>690887.36</v>
      </c>
      <c r="G150" s="127">
        <v>0</v>
      </c>
      <c r="H150" s="127">
        <v>79402.63</v>
      </c>
      <c r="J150" s="273">
        <v>1089479.8799999999</v>
      </c>
      <c r="K150" s="273">
        <v>40370.47</v>
      </c>
      <c r="P150" s="273"/>
      <c r="Q150" s="273"/>
      <c r="R150" s="273">
        <v>698047.3</v>
      </c>
      <c r="T150" s="100">
        <v>1163784.5900000001</v>
      </c>
      <c r="U150" s="100">
        <v>17780</v>
      </c>
      <c r="V150" s="100">
        <v>483.31</v>
      </c>
      <c r="W150" s="100">
        <v>889745.5</v>
      </c>
      <c r="X150" s="100">
        <v>21000</v>
      </c>
      <c r="Y150" s="129">
        <v>1114890.5</v>
      </c>
      <c r="AB150" s="129">
        <v>333307.02</v>
      </c>
      <c r="AC150" s="129">
        <v>84902.51</v>
      </c>
      <c r="AD150" s="129">
        <v>1182.3499999999999</v>
      </c>
      <c r="AE150" s="103">
        <f t="shared" si="18"/>
        <v>770289.99</v>
      </c>
      <c r="AF150" s="37">
        <f t="shared" si="19"/>
        <v>0</v>
      </c>
      <c r="AG150" s="26">
        <f t="shared" si="15"/>
        <v>770289.99</v>
      </c>
      <c r="AH150" s="17">
        <f t="shared" si="20"/>
        <v>2092793.4000000001</v>
      </c>
      <c r="AI150" s="19">
        <f t="shared" si="21"/>
        <v>1534282.3800000001</v>
      </c>
      <c r="AJ150" s="32">
        <f t="shared" si="22"/>
        <v>558511.02</v>
      </c>
    </row>
    <row r="151" spans="1:36" x14ac:dyDescent="0.2">
      <c r="A151" s="1" t="s">
        <v>508</v>
      </c>
      <c r="B151" s="1" t="s">
        <v>509</v>
      </c>
      <c r="C151" s="92">
        <v>1617</v>
      </c>
      <c r="D151" s="93" t="s">
        <v>1231</v>
      </c>
      <c r="E151" s="273" t="s">
        <v>1994</v>
      </c>
      <c r="F151" s="127">
        <v>213019.09</v>
      </c>
      <c r="G151" s="127">
        <v>0</v>
      </c>
      <c r="H151" s="127">
        <v>55287.88</v>
      </c>
      <c r="J151" s="273">
        <v>1099391.1200000001</v>
      </c>
      <c r="K151" s="273">
        <v>79796.149999999994</v>
      </c>
      <c r="O151" s="128">
        <v>504.81</v>
      </c>
      <c r="P151" s="273"/>
      <c r="Q151" s="273"/>
      <c r="R151" s="273">
        <v>399608.02</v>
      </c>
      <c r="T151" s="100">
        <v>661904.5</v>
      </c>
      <c r="V151" s="100">
        <v>243.55</v>
      </c>
      <c r="W151" s="100">
        <v>228585</v>
      </c>
      <c r="X151" s="100">
        <v>21000</v>
      </c>
      <c r="Y151" s="129">
        <v>465624</v>
      </c>
      <c r="AB151" s="129">
        <v>299234.12</v>
      </c>
      <c r="AC151" s="129">
        <v>80675.070000000007</v>
      </c>
      <c r="AD151" s="129">
        <v>967.28</v>
      </c>
      <c r="AE151" s="103">
        <f t="shared" si="18"/>
        <v>268306.96999999997</v>
      </c>
      <c r="AF151" s="37">
        <f t="shared" si="19"/>
        <v>504.81</v>
      </c>
      <c r="AG151" s="26">
        <f t="shared" ref="AG151:AG192" si="23">AE151-AF151</f>
        <v>267802.15999999997</v>
      </c>
      <c r="AH151" s="17">
        <f t="shared" si="20"/>
        <v>911733.05</v>
      </c>
      <c r="AI151" s="19">
        <f t="shared" si="21"/>
        <v>846500.47</v>
      </c>
      <c r="AJ151" s="32">
        <f t="shared" si="22"/>
        <v>65232.580000000075</v>
      </c>
    </row>
    <row r="152" spans="1:36" x14ac:dyDescent="0.2">
      <c r="A152" s="1" t="s">
        <v>508</v>
      </c>
      <c r="B152" s="1" t="s">
        <v>509</v>
      </c>
      <c r="C152" s="92">
        <v>1689</v>
      </c>
      <c r="D152" s="93" t="s">
        <v>1232</v>
      </c>
      <c r="E152" s="273" t="s">
        <v>1995</v>
      </c>
      <c r="F152" s="127">
        <v>92673.08</v>
      </c>
      <c r="G152" s="127">
        <v>0</v>
      </c>
      <c r="H152" s="127">
        <v>65828.53</v>
      </c>
      <c r="J152" s="273">
        <v>84210.45</v>
      </c>
      <c r="K152" s="273">
        <v>118004.38</v>
      </c>
      <c r="O152" s="128">
        <v>64.11</v>
      </c>
      <c r="P152" s="273"/>
      <c r="Q152" s="273"/>
      <c r="R152" s="273">
        <v>1677902.08</v>
      </c>
      <c r="T152" s="100">
        <v>1131023.6299999999</v>
      </c>
      <c r="U152" s="100">
        <v>35000</v>
      </c>
      <c r="V152" s="100">
        <v>250.94</v>
      </c>
      <c r="W152" s="100">
        <v>470179.5</v>
      </c>
      <c r="X152" s="100">
        <v>10500</v>
      </c>
      <c r="Y152" s="129">
        <v>1035259.5</v>
      </c>
      <c r="AB152" s="129">
        <v>417331.71</v>
      </c>
      <c r="AC152" s="129">
        <v>66363.429999999993</v>
      </c>
      <c r="AD152" s="129">
        <v>2382.35</v>
      </c>
      <c r="AE152" s="103">
        <f t="shared" si="18"/>
        <v>158501.60999999999</v>
      </c>
      <c r="AF152" s="37">
        <f t="shared" si="19"/>
        <v>64.11</v>
      </c>
      <c r="AG152" s="26">
        <f t="shared" si="23"/>
        <v>158437.5</v>
      </c>
      <c r="AH152" s="17">
        <f t="shared" si="20"/>
        <v>1646954.0699999998</v>
      </c>
      <c r="AI152" s="19">
        <f t="shared" si="21"/>
        <v>1521336.99</v>
      </c>
      <c r="AJ152" s="32">
        <f t="shared" si="22"/>
        <v>125617.07999999984</v>
      </c>
    </row>
    <row r="153" spans="1:36" x14ac:dyDescent="0.2">
      <c r="A153" s="1" t="s">
        <v>508</v>
      </c>
      <c r="B153" s="1" t="s">
        <v>509</v>
      </c>
      <c r="C153" s="92">
        <v>4089</v>
      </c>
      <c r="D153" s="93" t="s">
        <v>1233</v>
      </c>
      <c r="E153" s="273" t="s">
        <v>1996</v>
      </c>
      <c r="F153" s="127">
        <v>191166.12</v>
      </c>
      <c r="G153" s="127">
        <v>0</v>
      </c>
      <c r="H153" s="127">
        <v>127012.76</v>
      </c>
      <c r="J153" s="273">
        <v>768999.82</v>
      </c>
      <c r="K153" s="273">
        <v>99560.09</v>
      </c>
      <c r="O153" s="128">
        <v>0</v>
      </c>
      <c r="P153" s="273"/>
      <c r="Q153" s="273"/>
      <c r="R153" s="273">
        <v>511906.95</v>
      </c>
      <c r="T153" s="100">
        <v>1474822.11</v>
      </c>
      <c r="U153" s="100">
        <v>71200</v>
      </c>
      <c r="V153" s="100">
        <v>508.74</v>
      </c>
      <c r="W153" s="100">
        <v>1188061</v>
      </c>
      <c r="X153" s="100">
        <v>31500</v>
      </c>
      <c r="Y153" s="129">
        <v>1795277</v>
      </c>
      <c r="AB153" s="129">
        <v>717536.97</v>
      </c>
      <c r="AC153" s="129">
        <v>93432.3</v>
      </c>
      <c r="AD153" s="129">
        <v>1182.3499999999999</v>
      </c>
      <c r="AE153" s="103">
        <f t="shared" si="18"/>
        <v>318178.88</v>
      </c>
      <c r="AF153" s="37">
        <f t="shared" si="19"/>
        <v>0</v>
      </c>
      <c r="AG153" s="26">
        <f t="shared" si="23"/>
        <v>318178.88</v>
      </c>
      <c r="AH153" s="17">
        <f t="shared" si="20"/>
        <v>2766091.85</v>
      </c>
      <c r="AI153" s="19">
        <f t="shared" si="21"/>
        <v>2607428.6199999996</v>
      </c>
      <c r="AJ153" s="32">
        <f t="shared" si="22"/>
        <v>158663.23000000045</v>
      </c>
    </row>
    <row r="154" spans="1:36" x14ac:dyDescent="0.2">
      <c r="A154" s="1" t="s">
        <v>508</v>
      </c>
      <c r="B154" s="1" t="s">
        <v>509</v>
      </c>
      <c r="C154" s="92">
        <v>5940</v>
      </c>
      <c r="D154" s="93" t="s">
        <v>1234</v>
      </c>
      <c r="E154" s="273" t="s">
        <v>1997</v>
      </c>
      <c r="F154" s="127">
        <v>717916.16000000003</v>
      </c>
      <c r="G154" s="127">
        <v>30000</v>
      </c>
      <c r="H154" s="127">
        <v>117178.35</v>
      </c>
      <c r="J154" s="273">
        <v>722730.61</v>
      </c>
      <c r="K154" s="273">
        <v>143365.79999999999</v>
      </c>
      <c r="O154" s="128">
        <v>700.93</v>
      </c>
      <c r="P154" s="273"/>
      <c r="Q154" s="273"/>
      <c r="R154" s="273">
        <v>3252587.34</v>
      </c>
      <c r="T154" s="100">
        <v>1302412.73</v>
      </c>
      <c r="U154" s="100">
        <v>146500</v>
      </c>
      <c r="V154" s="100">
        <v>1046.2</v>
      </c>
      <c r="W154" s="100">
        <v>871895.5</v>
      </c>
      <c r="X154" s="100">
        <v>21000</v>
      </c>
      <c r="Y154" s="129">
        <v>1242622.5</v>
      </c>
      <c r="AB154" s="129">
        <v>693356.14</v>
      </c>
      <c r="AC154" s="129">
        <v>148823.99</v>
      </c>
      <c r="AD154" s="129">
        <v>967.28</v>
      </c>
      <c r="AE154" s="103">
        <f t="shared" si="18"/>
        <v>865094.51</v>
      </c>
      <c r="AF154" s="37">
        <f t="shared" si="19"/>
        <v>700.93</v>
      </c>
      <c r="AG154" s="26">
        <f t="shared" si="23"/>
        <v>864393.58</v>
      </c>
      <c r="AH154" s="17">
        <f t="shared" si="20"/>
        <v>2342854.4299999997</v>
      </c>
      <c r="AI154" s="19">
        <f t="shared" si="21"/>
        <v>2085769.9100000001</v>
      </c>
      <c r="AJ154" s="32">
        <f t="shared" si="22"/>
        <v>257084.51999999955</v>
      </c>
    </row>
    <row r="155" spans="1:36" x14ac:dyDescent="0.2">
      <c r="A155" s="1" t="s">
        <v>508</v>
      </c>
      <c r="B155" s="1" t="s">
        <v>509</v>
      </c>
      <c r="C155" s="92">
        <v>3290</v>
      </c>
      <c r="D155" s="93" t="s">
        <v>1235</v>
      </c>
      <c r="E155" s="273" t="s">
        <v>2042</v>
      </c>
      <c r="F155" s="127">
        <v>393582.97</v>
      </c>
      <c r="G155" s="127">
        <v>0</v>
      </c>
      <c r="H155" s="127">
        <v>131157.20000000001</v>
      </c>
      <c r="J155" s="273">
        <v>1542919.92</v>
      </c>
      <c r="K155" s="273">
        <v>29322.62</v>
      </c>
      <c r="P155" s="273"/>
      <c r="Q155" s="273"/>
      <c r="R155" s="273">
        <v>2705484.32</v>
      </c>
      <c r="T155" s="100">
        <v>1087695.56</v>
      </c>
      <c r="V155" s="100">
        <v>1306.8</v>
      </c>
      <c r="W155" s="100">
        <v>780531.5</v>
      </c>
      <c r="X155" s="100">
        <v>10500</v>
      </c>
      <c r="Y155" s="129">
        <v>1244922.5</v>
      </c>
      <c r="AB155" s="129">
        <v>638121.26</v>
      </c>
      <c r="AC155" s="129">
        <v>93084.66</v>
      </c>
      <c r="AD155" s="129">
        <v>967.28</v>
      </c>
      <c r="AE155" s="103">
        <f t="shared" si="18"/>
        <v>524740.16999999993</v>
      </c>
      <c r="AF155" s="37">
        <f t="shared" si="19"/>
        <v>0</v>
      </c>
      <c r="AG155" s="26">
        <f t="shared" si="23"/>
        <v>524740.16999999993</v>
      </c>
      <c r="AH155" s="17">
        <f t="shared" si="20"/>
        <v>1880033.86</v>
      </c>
      <c r="AI155" s="19">
        <f t="shared" si="21"/>
        <v>1977095.7</v>
      </c>
      <c r="AJ155" s="32">
        <f t="shared" si="22"/>
        <v>-97061.839999999851</v>
      </c>
    </row>
    <row r="156" spans="1:36" x14ac:dyDescent="0.2">
      <c r="A156" s="1" t="s">
        <v>512</v>
      </c>
      <c r="B156" s="1" t="s">
        <v>513</v>
      </c>
      <c r="C156" s="92">
        <v>3875</v>
      </c>
      <c r="D156" s="93" t="s">
        <v>1236</v>
      </c>
      <c r="E156" s="273" t="s">
        <v>1998</v>
      </c>
      <c r="F156" s="127">
        <v>771903.73</v>
      </c>
      <c r="G156" s="127">
        <v>0</v>
      </c>
      <c r="H156" s="127">
        <v>65899.899999999994</v>
      </c>
      <c r="J156" s="273">
        <v>674395.89</v>
      </c>
      <c r="K156" s="273">
        <v>663987.86</v>
      </c>
      <c r="M156" s="128">
        <v>19507.5</v>
      </c>
      <c r="P156" s="273"/>
      <c r="Q156" s="273">
        <v>3450.4</v>
      </c>
      <c r="R156" s="273">
        <v>1733406.94</v>
      </c>
      <c r="T156" s="100">
        <v>970712.37</v>
      </c>
      <c r="U156" s="100">
        <v>370000</v>
      </c>
      <c r="V156" s="100">
        <v>397.21</v>
      </c>
      <c r="W156" s="100">
        <v>1122190</v>
      </c>
      <c r="X156" s="100">
        <v>350</v>
      </c>
      <c r="Y156" s="129">
        <v>1344160</v>
      </c>
      <c r="AB156" s="129">
        <v>386604.87</v>
      </c>
      <c r="AC156" s="129">
        <v>199913.28</v>
      </c>
      <c r="AE156" s="103">
        <f t="shared" si="18"/>
        <v>837803.63</v>
      </c>
      <c r="AF156" s="37">
        <f t="shared" si="19"/>
        <v>19507.5</v>
      </c>
      <c r="AG156" s="26">
        <f t="shared" si="23"/>
        <v>818296.13</v>
      </c>
      <c r="AH156" s="17">
        <f t="shared" si="20"/>
        <v>2463649.58</v>
      </c>
      <c r="AI156" s="19">
        <f t="shared" si="21"/>
        <v>1930678.1500000001</v>
      </c>
      <c r="AJ156" s="32">
        <f t="shared" si="22"/>
        <v>532971.42999999993</v>
      </c>
    </row>
    <row r="157" spans="1:36" x14ac:dyDescent="0.2">
      <c r="A157" s="1" t="s">
        <v>512</v>
      </c>
      <c r="B157" s="1" t="s">
        <v>513</v>
      </c>
      <c r="C157" s="92">
        <v>4209</v>
      </c>
      <c r="D157" s="93" t="s">
        <v>1237</v>
      </c>
      <c r="E157" s="273" t="s">
        <v>1999</v>
      </c>
      <c r="F157" s="127">
        <v>522883.72</v>
      </c>
      <c r="G157" s="127">
        <v>0</v>
      </c>
      <c r="H157" s="127">
        <v>35627.71</v>
      </c>
      <c r="J157" s="273">
        <v>367871.65</v>
      </c>
      <c r="K157" s="273">
        <v>31039.61</v>
      </c>
      <c r="M157" s="128">
        <v>16987.5</v>
      </c>
      <c r="P157" s="273"/>
      <c r="Q157" s="273">
        <v>-12995.5</v>
      </c>
      <c r="R157" s="273">
        <v>1890457.72</v>
      </c>
      <c r="T157" s="100">
        <v>755985.15</v>
      </c>
      <c r="U157" s="100">
        <v>135000</v>
      </c>
      <c r="V157" s="100">
        <v>370.48</v>
      </c>
      <c r="W157" s="100">
        <v>395500</v>
      </c>
      <c r="Y157" s="129">
        <v>552157</v>
      </c>
      <c r="AB157" s="129">
        <v>304247.65999999997</v>
      </c>
      <c r="AC157" s="129">
        <v>89197.41</v>
      </c>
      <c r="AD157" s="129">
        <v>8100</v>
      </c>
      <c r="AE157" s="103">
        <f t="shared" si="18"/>
        <v>558511.42999999993</v>
      </c>
      <c r="AF157" s="37">
        <f t="shared" si="19"/>
        <v>16987.5</v>
      </c>
      <c r="AG157" s="26">
        <f t="shared" si="23"/>
        <v>541523.92999999993</v>
      </c>
      <c r="AH157" s="17">
        <f t="shared" si="20"/>
        <v>1286855.6299999999</v>
      </c>
      <c r="AI157" s="19">
        <f t="shared" si="21"/>
        <v>953702.07</v>
      </c>
      <c r="AJ157" s="32">
        <f t="shared" si="22"/>
        <v>333153.55999999994</v>
      </c>
    </row>
    <row r="158" spans="1:36" x14ac:dyDescent="0.2">
      <c r="A158" s="1" t="s">
        <v>512</v>
      </c>
      <c r="B158" s="1" t="s">
        <v>513</v>
      </c>
      <c r="C158" s="92">
        <v>5209</v>
      </c>
      <c r="D158" s="93" t="s">
        <v>1238</v>
      </c>
      <c r="E158" s="273" t="s">
        <v>2000</v>
      </c>
      <c r="F158" s="127">
        <v>920584.65</v>
      </c>
      <c r="G158" s="127">
        <v>0</v>
      </c>
      <c r="H158" s="127">
        <v>82522.350000000006</v>
      </c>
      <c r="J158" s="273">
        <v>2372076.1</v>
      </c>
      <c r="K158" s="273">
        <v>51307.85</v>
      </c>
      <c r="M158" s="128">
        <v>19987.5</v>
      </c>
      <c r="P158" s="273"/>
      <c r="Q158" s="273">
        <v>1642</v>
      </c>
      <c r="R158" s="273">
        <v>715300.29</v>
      </c>
      <c r="T158" s="100">
        <v>1006959.07</v>
      </c>
      <c r="U158" s="100">
        <v>163020</v>
      </c>
      <c r="V158" s="100">
        <v>836.63</v>
      </c>
      <c r="W158" s="100">
        <v>727570</v>
      </c>
      <c r="Y158" s="129">
        <v>972430</v>
      </c>
      <c r="AB158" s="129">
        <v>384845.79</v>
      </c>
      <c r="AC158" s="129">
        <v>163575.17000000001</v>
      </c>
      <c r="AD158" s="129">
        <v>2.1</v>
      </c>
      <c r="AE158" s="103">
        <f t="shared" si="18"/>
        <v>1003107</v>
      </c>
      <c r="AF158" s="37">
        <f t="shared" si="19"/>
        <v>19987.5</v>
      </c>
      <c r="AG158" s="26">
        <f t="shared" si="23"/>
        <v>983119.5</v>
      </c>
      <c r="AH158" s="17">
        <f t="shared" si="20"/>
        <v>1898385.6999999997</v>
      </c>
      <c r="AI158" s="19">
        <f t="shared" si="21"/>
        <v>1520853.06</v>
      </c>
      <c r="AJ158" s="32">
        <f t="shared" si="22"/>
        <v>377532.63999999966</v>
      </c>
    </row>
    <row r="159" spans="1:36" x14ac:dyDescent="0.2">
      <c r="A159" s="1" t="s">
        <v>512</v>
      </c>
      <c r="B159" s="1" t="s">
        <v>513</v>
      </c>
      <c r="C159" s="92">
        <v>5460</v>
      </c>
      <c r="D159" s="93" t="s">
        <v>1239</v>
      </c>
      <c r="E159" s="273" t="s">
        <v>2001</v>
      </c>
      <c r="F159" s="127">
        <v>1071460.33</v>
      </c>
      <c r="G159" s="127">
        <v>0</v>
      </c>
      <c r="H159" s="127">
        <v>60549.17</v>
      </c>
      <c r="J159" s="273">
        <v>402982.35</v>
      </c>
      <c r="K159" s="273">
        <v>7518.98</v>
      </c>
      <c r="M159" s="128">
        <v>17587.5</v>
      </c>
      <c r="O159" s="128">
        <v>119.45</v>
      </c>
      <c r="P159" s="273"/>
      <c r="Q159" s="273"/>
      <c r="R159" s="273">
        <v>1595931.52</v>
      </c>
      <c r="T159" s="100">
        <v>968135.51</v>
      </c>
      <c r="U159" s="100">
        <v>470000</v>
      </c>
      <c r="V159" s="100">
        <v>1566.09</v>
      </c>
      <c r="W159" s="100">
        <v>477680</v>
      </c>
      <c r="X159" s="100">
        <v>1600</v>
      </c>
      <c r="Y159" s="129">
        <v>706451</v>
      </c>
      <c r="AB159" s="129">
        <v>377115.5</v>
      </c>
      <c r="AC159" s="129">
        <v>80416.7</v>
      </c>
      <c r="AD159" s="129">
        <v>90000.05</v>
      </c>
      <c r="AE159" s="103">
        <f t="shared" si="18"/>
        <v>1132009.5</v>
      </c>
      <c r="AF159" s="37">
        <f t="shared" si="19"/>
        <v>17706.95</v>
      </c>
      <c r="AG159" s="26">
        <f t="shared" si="23"/>
        <v>1114302.55</v>
      </c>
      <c r="AH159" s="17">
        <f t="shared" si="20"/>
        <v>1918981.6</v>
      </c>
      <c r="AI159" s="19">
        <f t="shared" si="21"/>
        <v>1253983.25</v>
      </c>
      <c r="AJ159" s="32">
        <f t="shared" si="22"/>
        <v>664998.35000000009</v>
      </c>
    </row>
    <row r="160" spans="1:36" x14ac:dyDescent="0.2">
      <c r="A160" s="1" t="s">
        <v>516</v>
      </c>
      <c r="B160" s="1" t="s">
        <v>517</v>
      </c>
      <c r="C160" s="92">
        <v>2090</v>
      </c>
      <c r="D160" s="93" t="s">
        <v>1240</v>
      </c>
      <c r="E160" s="273" t="s">
        <v>2002</v>
      </c>
      <c r="F160" s="127">
        <v>587059.5</v>
      </c>
      <c r="G160" s="127">
        <v>0</v>
      </c>
      <c r="H160" s="127">
        <v>40093.24</v>
      </c>
      <c r="J160" s="273">
        <v>342508.37</v>
      </c>
      <c r="K160" s="273">
        <v>172320.19</v>
      </c>
      <c r="M160" s="128">
        <v>113025.5</v>
      </c>
      <c r="P160" s="273"/>
      <c r="Q160" s="273"/>
      <c r="R160" s="273">
        <v>2218013.29</v>
      </c>
      <c r="T160" s="100">
        <v>1397688.04</v>
      </c>
      <c r="V160" s="100">
        <v>606.26</v>
      </c>
      <c r="W160" s="100">
        <v>1155798.5</v>
      </c>
      <c r="X160" s="100">
        <v>12897.94</v>
      </c>
      <c r="Y160" s="129">
        <v>1420942.5</v>
      </c>
      <c r="AB160" s="129">
        <v>458880.55</v>
      </c>
      <c r="AC160" s="129">
        <v>59624.69</v>
      </c>
      <c r="AE160" s="103">
        <f t="shared" si="18"/>
        <v>627152.74</v>
      </c>
      <c r="AF160" s="37">
        <f t="shared" si="19"/>
        <v>113025.5</v>
      </c>
      <c r="AG160" s="26">
        <f t="shared" si="23"/>
        <v>514127.24</v>
      </c>
      <c r="AH160" s="17">
        <f t="shared" si="20"/>
        <v>2566990.7399999998</v>
      </c>
      <c r="AI160" s="19">
        <f t="shared" si="21"/>
        <v>1939447.74</v>
      </c>
      <c r="AJ160" s="32">
        <f t="shared" si="22"/>
        <v>627542.99999999977</v>
      </c>
    </row>
    <row r="161" spans="1:36" x14ac:dyDescent="0.2">
      <c r="A161" s="1" t="s">
        <v>516</v>
      </c>
      <c r="B161" s="1" t="s">
        <v>517</v>
      </c>
      <c r="C161" s="92">
        <v>3852</v>
      </c>
      <c r="D161" s="93" t="s">
        <v>1241</v>
      </c>
      <c r="E161" s="273" t="s">
        <v>2003</v>
      </c>
      <c r="F161" s="127">
        <v>593584.37</v>
      </c>
      <c r="G161" s="127">
        <v>0</v>
      </c>
      <c r="H161" s="127">
        <v>39928.6</v>
      </c>
      <c r="J161" s="273">
        <v>132033.84</v>
      </c>
      <c r="K161" s="273">
        <v>906684.49</v>
      </c>
      <c r="P161" s="273"/>
      <c r="Q161" s="273">
        <v>-117382.42</v>
      </c>
      <c r="R161" s="273">
        <v>1904185.77</v>
      </c>
      <c r="T161" s="100">
        <v>2565670.88</v>
      </c>
      <c r="V161" s="100">
        <v>393.29</v>
      </c>
      <c r="W161" s="100">
        <v>1464125</v>
      </c>
      <c r="Y161" s="129">
        <v>1934243</v>
      </c>
      <c r="AB161" s="129">
        <v>699549.86</v>
      </c>
      <c r="AC161" s="129">
        <v>76838.25</v>
      </c>
      <c r="AE161" s="103">
        <f t="shared" si="18"/>
        <v>633512.97</v>
      </c>
      <c r="AF161" s="37">
        <f t="shared" si="19"/>
        <v>0</v>
      </c>
      <c r="AG161" s="26">
        <f t="shared" si="23"/>
        <v>633512.97</v>
      </c>
      <c r="AH161" s="17">
        <f t="shared" si="20"/>
        <v>4030189.17</v>
      </c>
      <c r="AI161" s="19">
        <f t="shared" si="21"/>
        <v>2710631.11</v>
      </c>
      <c r="AJ161" s="32">
        <f t="shared" si="22"/>
        <v>1319558.06</v>
      </c>
    </row>
    <row r="162" spans="1:36" x14ac:dyDescent="0.2">
      <c r="A162" s="1" t="s">
        <v>516</v>
      </c>
      <c r="B162" s="1" t="s">
        <v>517</v>
      </c>
      <c r="C162" s="92">
        <v>4000</v>
      </c>
      <c r="D162" s="93" t="s">
        <v>1242</v>
      </c>
      <c r="E162" s="273" t="s">
        <v>2004</v>
      </c>
      <c r="F162" s="127">
        <v>495805.81</v>
      </c>
      <c r="G162" s="127">
        <v>0</v>
      </c>
      <c r="H162" s="127">
        <v>18498.47</v>
      </c>
      <c r="J162" s="273">
        <v>414928.28</v>
      </c>
      <c r="K162" s="273">
        <v>904557.66</v>
      </c>
      <c r="P162" s="273"/>
      <c r="Q162" s="273"/>
      <c r="R162" s="273">
        <v>2050038.21</v>
      </c>
      <c r="T162" s="100">
        <v>2344196.86</v>
      </c>
      <c r="V162" s="100">
        <v>252.95</v>
      </c>
      <c r="W162" s="100">
        <v>982040.51</v>
      </c>
      <c r="X162" s="100">
        <v>12897.94</v>
      </c>
      <c r="Y162" s="129">
        <v>1389524.51</v>
      </c>
      <c r="AB162" s="129">
        <v>491252.67</v>
      </c>
      <c r="AC162" s="129">
        <v>86089.34</v>
      </c>
      <c r="AD162" s="129">
        <v>0.13</v>
      </c>
      <c r="AE162" s="103">
        <f t="shared" si="18"/>
        <v>514304.28</v>
      </c>
      <c r="AF162" s="37">
        <f t="shared" si="19"/>
        <v>0</v>
      </c>
      <c r="AG162" s="26">
        <f t="shared" si="23"/>
        <v>514304.28</v>
      </c>
      <c r="AH162" s="17">
        <f t="shared" si="20"/>
        <v>3339388.2600000002</v>
      </c>
      <c r="AI162" s="19">
        <f t="shared" si="21"/>
        <v>1966866.65</v>
      </c>
      <c r="AJ162" s="32">
        <f t="shared" si="22"/>
        <v>1372521.6100000003</v>
      </c>
    </row>
    <row r="163" spans="1:36" x14ac:dyDescent="0.2">
      <c r="A163" s="1" t="s">
        <v>516</v>
      </c>
      <c r="B163" s="1" t="s">
        <v>517</v>
      </c>
      <c r="C163" s="92">
        <v>5502</v>
      </c>
      <c r="D163" s="93" t="s">
        <v>1243</v>
      </c>
      <c r="E163" s="273" t="s">
        <v>2005</v>
      </c>
      <c r="F163" s="127">
        <v>999909.77</v>
      </c>
      <c r="G163" s="127">
        <v>0</v>
      </c>
      <c r="H163" s="127">
        <v>53932.800000000003</v>
      </c>
      <c r="J163" s="273">
        <v>2227946.25</v>
      </c>
      <c r="K163" s="273">
        <v>293915.62</v>
      </c>
      <c r="P163" s="273"/>
      <c r="Q163" s="273"/>
      <c r="R163" s="273">
        <v>345682.71</v>
      </c>
      <c r="T163" s="100">
        <v>1567672.33</v>
      </c>
      <c r="V163" s="100">
        <v>664.61</v>
      </c>
      <c r="W163" s="100">
        <v>1180571</v>
      </c>
      <c r="Y163" s="129">
        <v>1763676</v>
      </c>
      <c r="AB163" s="129">
        <v>267168.18</v>
      </c>
      <c r="AC163" s="129">
        <v>244761.29</v>
      </c>
      <c r="AE163" s="103">
        <f t="shared" si="18"/>
        <v>1053842.57</v>
      </c>
      <c r="AF163" s="37">
        <f t="shared" si="19"/>
        <v>0</v>
      </c>
      <c r="AG163" s="26">
        <f t="shared" si="23"/>
        <v>1053842.57</v>
      </c>
      <c r="AH163" s="17">
        <f t="shared" si="20"/>
        <v>2748907.9400000004</v>
      </c>
      <c r="AI163" s="19">
        <f t="shared" si="21"/>
        <v>2275605.4699999997</v>
      </c>
      <c r="AJ163" s="32">
        <f t="shared" si="22"/>
        <v>473302.47000000067</v>
      </c>
    </row>
    <row r="164" spans="1:36" x14ac:dyDescent="0.2">
      <c r="A164" s="1" t="s">
        <v>520</v>
      </c>
      <c r="B164" s="1" t="s">
        <v>521</v>
      </c>
      <c r="C164" s="92">
        <v>2505</v>
      </c>
      <c r="D164" s="93" t="s">
        <v>1244</v>
      </c>
      <c r="E164" s="273" t="s">
        <v>2006</v>
      </c>
      <c r="F164" s="127">
        <v>951102.06</v>
      </c>
      <c r="G164" s="127">
        <v>0</v>
      </c>
      <c r="H164" s="127">
        <v>42099.56</v>
      </c>
      <c r="J164" s="273">
        <v>991668.62</v>
      </c>
      <c r="K164" s="273">
        <v>104330.44</v>
      </c>
      <c r="L164" s="128">
        <v>2400</v>
      </c>
      <c r="M164" s="128">
        <v>5130</v>
      </c>
      <c r="O164" s="128">
        <v>22.43</v>
      </c>
      <c r="P164" s="273"/>
      <c r="Q164" s="273">
        <v>224.3</v>
      </c>
      <c r="R164" s="273">
        <v>633085.80000000005</v>
      </c>
      <c r="T164" s="100">
        <v>690676.21</v>
      </c>
      <c r="U164" s="100">
        <v>60000</v>
      </c>
      <c r="V164" s="100">
        <v>2076.31</v>
      </c>
      <c r="W164" s="100">
        <v>614180</v>
      </c>
      <c r="X164" s="100">
        <v>23000</v>
      </c>
      <c r="Y164" s="129">
        <v>935795</v>
      </c>
      <c r="AB164" s="129">
        <v>286720.18</v>
      </c>
      <c r="AC164" s="129">
        <v>72717.89</v>
      </c>
      <c r="AD164" s="129">
        <v>53300</v>
      </c>
      <c r="AE164" s="103">
        <f t="shared" ref="AE164:AE192" si="24">SUM(F164:I164)</f>
        <v>993201.62000000011</v>
      </c>
      <c r="AF164" s="37">
        <f t="shared" ref="AF164:AF192" si="25">SUM(L164:O164)</f>
        <v>7552.43</v>
      </c>
      <c r="AG164" s="26">
        <f t="shared" si="23"/>
        <v>985649.19000000006</v>
      </c>
      <c r="AH164" s="17">
        <f t="shared" si="20"/>
        <v>1389932.52</v>
      </c>
      <c r="AI164" s="19">
        <f t="shared" si="21"/>
        <v>1348533.0699999998</v>
      </c>
      <c r="AJ164" s="32">
        <f t="shared" si="22"/>
        <v>41399.450000000186</v>
      </c>
    </row>
    <row r="165" spans="1:36" x14ac:dyDescent="0.2">
      <c r="A165" s="1" t="s">
        <v>520</v>
      </c>
      <c r="B165" s="1" t="s">
        <v>521</v>
      </c>
      <c r="C165" s="92">
        <v>3733</v>
      </c>
      <c r="D165" s="93" t="s">
        <v>1245</v>
      </c>
      <c r="E165" s="273" t="s">
        <v>2007</v>
      </c>
      <c r="F165" s="127">
        <v>801009.4</v>
      </c>
      <c r="G165" s="127">
        <v>0</v>
      </c>
      <c r="H165" s="127">
        <v>62780.23</v>
      </c>
      <c r="J165" s="273">
        <v>142291.44</v>
      </c>
      <c r="K165" s="273">
        <v>168613.5</v>
      </c>
      <c r="M165" s="128">
        <v>26862.5</v>
      </c>
      <c r="O165" s="128">
        <v>100</v>
      </c>
      <c r="P165" s="273"/>
      <c r="Q165" s="273"/>
      <c r="R165" s="273">
        <v>1315994.6399999999</v>
      </c>
      <c r="T165" s="100">
        <v>904566.98</v>
      </c>
      <c r="V165" s="100">
        <v>1916.62</v>
      </c>
      <c r="W165" s="100">
        <v>759810</v>
      </c>
      <c r="X165" s="100">
        <v>23500</v>
      </c>
      <c r="Y165" s="129">
        <v>1141320</v>
      </c>
      <c r="AB165" s="129">
        <v>469888.89</v>
      </c>
      <c r="AC165" s="129">
        <v>65696.960000000006</v>
      </c>
      <c r="AE165" s="103">
        <f t="shared" si="24"/>
        <v>863789.63</v>
      </c>
      <c r="AF165" s="37">
        <f t="shared" si="25"/>
        <v>26962.5</v>
      </c>
      <c r="AG165" s="26">
        <f t="shared" si="23"/>
        <v>836827.13</v>
      </c>
      <c r="AH165" s="17">
        <f t="shared" si="20"/>
        <v>1689793.6</v>
      </c>
      <c r="AI165" s="19">
        <f t="shared" si="21"/>
        <v>1676905.85</v>
      </c>
      <c r="AJ165" s="32">
        <f t="shared" si="22"/>
        <v>12887.75</v>
      </c>
    </row>
    <row r="166" spans="1:36" x14ac:dyDescent="0.2">
      <c r="A166" s="1" t="s">
        <v>520</v>
      </c>
      <c r="B166" s="1" t="s">
        <v>521</v>
      </c>
      <c r="C166" s="92">
        <v>5221</v>
      </c>
      <c r="D166" s="93" t="s">
        <v>1246</v>
      </c>
      <c r="E166" s="273" t="s">
        <v>2008</v>
      </c>
      <c r="F166" s="127">
        <v>337894.86</v>
      </c>
      <c r="G166" s="127">
        <v>0</v>
      </c>
      <c r="H166" s="127">
        <v>44109.15</v>
      </c>
      <c r="J166" s="273">
        <v>134735.26</v>
      </c>
      <c r="K166" s="273">
        <v>334706.34999999998</v>
      </c>
      <c r="L166" s="128">
        <v>4000</v>
      </c>
      <c r="O166" s="128">
        <v>38.61</v>
      </c>
      <c r="P166" s="273"/>
      <c r="Q166" s="273"/>
      <c r="R166" s="273">
        <v>1954472.19</v>
      </c>
      <c r="T166" s="100">
        <v>1173603.3500000001</v>
      </c>
      <c r="U166" s="100">
        <v>154044</v>
      </c>
      <c r="V166" s="100">
        <v>1032</v>
      </c>
      <c r="W166" s="100">
        <v>600260</v>
      </c>
      <c r="X166" s="100">
        <v>3000</v>
      </c>
      <c r="Y166" s="129">
        <v>992830</v>
      </c>
      <c r="AB166" s="129">
        <v>601410.94999999995</v>
      </c>
      <c r="AC166" s="129">
        <v>475852.72</v>
      </c>
      <c r="AE166" s="103">
        <f t="shared" si="24"/>
        <v>382004.01</v>
      </c>
      <c r="AF166" s="37">
        <f t="shared" si="25"/>
        <v>4038.61</v>
      </c>
      <c r="AG166" s="26">
        <f t="shared" si="23"/>
        <v>377965.4</v>
      </c>
      <c r="AH166" s="17">
        <f t="shared" si="20"/>
        <v>1931939.35</v>
      </c>
      <c r="AI166" s="19">
        <f t="shared" si="21"/>
        <v>2070093.67</v>
      </c>
      <c r="AJ166" s="32">
        <f t="shared" si="22"/>
        <v>-138154.31999999983</v>
      </c>
    </row>
    <row r="167" spans="1:36" x14ac:dyDescent="0.2">
      <c r="A167" s="1" t="s">
        <v>520</v>
      </c>
      <c r="B167" s="1" t="s">
        <v>521</v>
      </c>
      <c r="C167" s="92">
        <v>2747</v>
      </c>
      <c r="D167" s="93" t="s">
        <v>1247</v>
      </c>
      <c r="E167" s="273" t="s">
        <v>2009</v>
      </c>
      <c r="F167" s="127">
        <v>480797.83</v>
      </c>
      <c r="G167" s="127">
        <v>0</v>
      </c>
      <c r="H167" s="127">
        <v>36622.61</v>
      </c>
      <c r="J167" s="273">
        <v>595083.11</v>
      </c>
      <c r="K167" s="273">
        <v>46758.83</v>
      </c>
      <c r="L167" s="128">
        <v>4700</v>
      </c>
      <c r="M167" s="128">
        <v>16141.92</v>
      </c>
      <c r="O167" s="128">
        <v>42.06</v>
      </c>
      <c r="P167" s="273"/>
      <c r="Q167" s="273"/>
      <c r="R167" s="273">
        <v>1659140.58</v>
      </c>
      <c r="T167" s="100">
        <v>739210.47</v>
      </c>
      <c r="V167" s="100">
        <v>1107.17</v>
      </c>
      <c r="W167" s="100">
        <v>1185450</v>
      </c>
      <c r="X167" s="100">
        <v>18000</v>
      </c>
      <c r="Y167" s="129">
        <v>1481206</v>
      </c>
      <c r="AB167" s="129">
        <v>394103.58</v>
      </c>
      <c r="AC167" s="129">
        <v>84505.47</v>
      </c>
      <c r="AE167" s="103">
        <f t="shared" si="24"/>
        <v>517420.44</v>
      </c>
      <c r="AF167" s="37">
        <f t="shared" si="25"/>
        <v>20883.98</v>
      </c>
      <c r="AG167" s="26">
        <f t="shared" si="23"/>
        <v>496536.46</v>
      </c>
      <c r="AH167" s="17">
        <f t="shared" si="20"/>
        <v>1943767.6400000001</v>
      </c>
      <c r="AI167" s="19">
        <f t="shared" si="21"/>
        <v>1959815.05</v>
      </c>
      <c r="AJ167" s="32">
        <f t="shared" si="22"/>
        <v>-16047.409999999916</v>
      </c>
    </row>
    <row r="168" spans="1:36" x14ac:dyDescent="0.2">
      <c r="A168" s="1" t="s">
        <v>520</v>
      </c>
      <c r="B168" s="1" t="s">
        <v>521</v>
      </c>
      <c r="C168" s="92">
        <v>3860</v>
      </c>
      <c r="D168" s="93" t="s">
        <v>1248</v>
      </c>
      <c r="E168" s="273" t="s">
        <v>2010</v>
      </c>
      <c r="F168" s="127">
        <v>176507.84</v>
      </c>
      <c r="G168" s="127">
        <v>0</v>
      </c>
      <c r="H168" s="127">
        <v>81912.61</v>
      </c>
      <c r="J168" s="273">
        <v>606440.05000000005</v>
      </c>
      <c r="K168" s="273">
        <v>175027.98</v>
      </c>
      <c r="L168" s="128">
        <v>10000</v>
      </c>
      <c r="M168" s="128">
        <v>9923</v>
      </c>
      <c r="O168" s="128">
        <v>0</v>
      </c>
      <c r="P168" s="273"/>
      <c r="Q168" s="273">
        <v>7821</v>
      </c>
      <c r="R168" s="273">
        <v>3430123.36</v>
      </c>
      <c r="T168" s="100">
        <v>886406.08</v>
      </c>
      <c r="U168" s="100">
        <v>159900</v>
      </c>
      <c r="W168" s="100">
        <v>1438150</v>
      </c>
      <c r="X168" s="100">
        <v>80400</v>
      </c>
      <c r="Y168" s="129">
        <v>1808200</v>
      </c>
      <c r="AB168" s="129">
        <v>481347.46</v>
      </c>
      <c r="AC168" s="129">
        <v>150578.19</v>
      </c>
      <c r="AE168" s="103">
        <f t="shared" si="24"/>
        <v>258420.45</v>
      </c>
      <c r="AF168" s="37">
        <f t="shared" si="25"/>
        <v>19923</v>
      </c>
      <c r="AG168" s="26">
        <f t="shared" si="23"/>
        <v>238497.45</v>
      </c>
      <c r="AH168" s="17">
        <f t="shared" si="20"/>
        <v>2564856.08</v>
      </c>
      <c r="AI168" s="19">
        <f t="shared" si="21"/>
        <v>2440125.65</v>
      </c>
      <c r="AJ168" s="32">
        <f t="shared" si="22"/>
        <v>124730.43000000017</v>
      </c>
    </row>
    <row r="169" spans="1:36" x14ac:dyDescent="0.2">
      <c r="A169" s="1" t="s">
        <v>524</v>
      </c>
      <c r="B169" s="1" t="s">
        <v>525</v>
      </c>
      <c r="C169" s="92">
        <v>992</v>
      </c>
      <c r="D169" s="93" t="s">
        <v>1249</v>
      </c>
      <c r="E169" s="273" t="s">
        <v>2011</v>
      </c>
      <c r="F169" s="127">
        <v>427569.93</v>
      </c>
      <c r="G169" s="127">
        <v>0</v>
      </c>
      <c r="H169" s="127">
        <v>65885.94</v>
      </c>
      <c r="J169" s="273">
        <v>419001.65</v>
      </c>
      <c r="K169" s="273">
        <v>97399.73</v>
      </c>
      <c r="O169" s="128">
        <v>894.92</v>
      </c>
      <c r="P169" s="273"/>
      <c r="Q169" s="273">
        <v>-11100</v>
      </c>
      <c r="R169" s="273">
        <v>2074034.47</v>
      </c>
      <c r="T169" s="100">
        <v>690427.87</v>
      </c>
      <c r="V169" s="100">
        <v>1014.81</v>
      </c>
      <c r="W169" s="100">
        <v>340460</v>
      </c>
      <c r="Y169" s="129">
        <v>793640</v>
      </c>
      <c r="AB169" s="129">
        <v>248959.37</v>
      </c>
      <c r="AC169" s="129">
        <v>24147.75</v>
      </c>
      <c r="AE169" s="103">
        <f t="shared" si="24"/>
        <v>493455.87</v>
      </c>
      <c r="AF169" s="37">
        <f t="shared" si="25"/>
        <v>894.92</v>
      </c>
      <c r="AG169" s="26">
        <f t="shared" si="23"/>
        <v>492560.95</v>
      </c>
      <c r="AH169" s="17">
        <f t="shared" si="20"/>
        <v>1031902.68</v>
      </c>
      <c r="AI169" s="19">
        <f t="shared" si="21"/>
        <v>1066747.1200000001</v>
      </c>
      <c r="AJ169" s="32">
        <f t="shared" si="22"/>
        <v>-34844.440000000061</v>
      </c>
    </row>
    <row r="170" spans="1:36" x14ac:dyDescent="0.2">
      <c r="A170" s="1" t="s">
        <v>524</v>
      </c>
      <c r="B170" s="1" t="s">
        <v>525</v>
      </c>
      <c r="C170" s="92">
        <v>5690</v>
      </c>
      <c r="D170" s="93" t="s">
        <v>1250</v>
      </c>
      <c r="E170" s="273" t="s">
        <v>2012</v>
      </c>
      <c r="F170" s="127">
        <v>489934.36</v>
      </c>
      <c r="G170" s="127">
        <v>0</v>
      </c>
      <c r="H170" s="127">
        <v>61842.55</v>
      </c>
      <c r="J170" s="273">
        <v>291165.2</v>
      </c>
      <c r="K170" s="273">
        <v>35422.65</v>
      </c>
      <c r="O170" s="128">
        <v>140480.79999999999</v>
      </c>
      <c r="P170" s="273"/>
      <c r="Q170" s="273">
        <v>-42434.46</v>
      </c>
      <c r="R170" s="273">
        <v>2188176.4900000002</v>
      </c>
      <c r="T170" s="100">
        <v>1260946.72</v>
      </c>
      <c r="U170" s="100">
        <v>165000</v>
      </c>
      <c r="V170" s="100">
        <v>27.8</v>
      </c>
      <c r="W170" s="100">
        <v>618560</v>
      </c>
      <c r="Y170" s="129">
        <v>1234350</v>
      </c>
      <c r="AB170" s="129">
        <v>517075.41</v>
      </c>
      <c r="AC170" s="129">
        <v>85226.61</v>
      </c>
      <c r="AE170" s="103">
        <f t="shared" si="24"/>
        <v>551776.91</v>
      </c>
      <c r="AF170" s="37">
        <f t="shared" si="25"/>
        <v>140480.79999999999</v>
      </c>
      <c r="AG170" s="26">
        <f t="shared" si="23"/>
        <v>411296.11000000004</v>
      </c>
      <c r="AH170" s="17">
        <f t="shared" si="20"/>
        <v>2044534.52</v>
      </c>
      <c r="AI170" s="19">
        <f t="shared" si="21"/>
        <v>1836652.02</v>
      </c>
      <c r="AJ170" s="32">
        <f t="shared" si="22"/>
        <v>207882.5</v>
      </c>
    </row>
    <row r="171" spans="1:36" x14ac:dyDescent="0.2">
      <c r="A171" s="1" t="s">
        <v>524</v>
      </c>
      <c r="B171" s="1" t="s">
        <v>525</v>
      </c>
      <c r="C171" s="92">
        <v>3265</v>
      </c>
      <c r="D171" s="93" t="s">
        <v>1251</v>
      </c>
      <c r="E171" s="273" t="s">
        <v>2013</v>
      </c>
      <c r="F171" s="127">
        <v>384703.74</v>
      </c>
      <c r="G171" s="127">
        <v>0</v>
      </c>
      <c r="H171" s="127">
        <v>106941.39</v>
      </c>
      <c r="J171" s="273">
        <v>516338.13</v>
      </c>
      <c r="K171" s="273">
        <v>710815.48</v>
      </c>
      <c r="O171" s="128">
        <v>9340</v>
      </c>
      <c r="P171" s="273"/>
      <c r="Q171" s="273">
        <v>5508.56</v>
      </c>
      <c r="R171" s="273">
        <v>1890317.34</v>
      </c>
      <c r="T171" s="100">
        <v>1326685.74</v>
      </c>
      <c r="U171" s="100">
        <v>90000</v>
      </c>
      <c r="V171" s="100">
        <v>1124</v>
      </c>
      <c r="W171" s="100">
        <v>737178</v>
      </c>
      <c r="Y171" s="129">
        <v>1099078</v>
      </c>
      <c r="AB171" s="129">
        <v>858514.73</v>
      </c>
      <c r="AC171" s="129">
        <v>71912.929999999993</v>
      </c>
      <c r="AE171" s="103">
        <f t="shared" si="24"/>
        <v>491645.13</v>
      </c>
      <c r="AF171" s="37">
        <f t="shared" si="25"/>
        <v>9340</v>
      </c>
      <c r="AG171" s="26">
        <f t="shared" si="23"/>
        <v>482305.13</v>
      </c>
      <c r="AH171" s="17">
        <f t="shared" si="20"/>
        <v>2154987.7400000002</v>
      </c>
      <c r="AI171" s="19">
        <f t="shared" si="21"/>
        <v>2029505.66</v>
      </c>
      <c r="AJ171" s="32">
        <f t="shared" si="22"/>
        <v>125482.08000000031</v>
      </c>
    </row>
    <row r="172" spans="1:36" x14ac:dyDescent="0.2">
      <c r="A172" s="1" t="s">
        <v>524</v>
      </c>
      <c r="B172" s="1" t="s">
        <v>525</v>
      </c>
      <c r="C172" s="92">
        <v>5131</v>
      </c>
      <c r="D172" s="93" t="s">
        <v>1252</v>
      </c>
      <c r="E172" s="273" t="s">
        <v>2014</v>
      </c>
      <c r="F172" s="127">
        <v>444182.9</v>
      </c>
      <c r="G172" s="127">
        <v>0</v>
      </c>
      <c r="H172" s="127">
        <v>41680.639999999999</v>
      </c>
      <c r="J172" s="273">
        <v>364326.95</v>
      </c>
      <c r="K172" s="273">
        <v>180669.04</v>
      </c>
      <c r="O172" s="128">
        <v>183820.79999999999</v>
      </c>
      <c r="P172" s="273"/>
      <c r="Q172" s="273">
        <v>-2270</v>
      </c>
      <c r="R172" s="273">
        <v>2400624.13</v>
      </c>
      <c r="T172" s="100">
        <v>890219.54</v>
      </c>
      <c r="V172" s="100">
        <v>1018.68</v>
      </c>
      <c r="W172" s="100">
        <v>1180016</v>
      </c>
      <c r="Y172" s="129">
        <v>1555146</v>
      </c>
      <c r="AB172" s="129">
        <v>474813.73</v>
      </c>
      <c r="AC172" s="129">
        <v>111516.37</v>
      </c>
      <c r="AE172" s="103">
        <f t="shared" si="24"/>
        <v>485863.54000000004</v>
      </c>
      <c r="AF172" s="37">
        <f t="shared" si="25"/>
        <v>183820.79999999999</v>
      </c>
      <c r="AG172" s="26">
        <f t="shared" si="23"/>
        <v>302042.74000000005</v>
      </c>
      <c r="AH172" s="17">
        <f t="shared" si="20"/>
        <v>2071254.2200000002</v>
      </c>
      <c r="AI172" s="19">
        <f t="shared" si="21"/>
        <v>2141476.1</v>
      </c>
      <c r="AJ172" s="32">
        <f t="shared" si="22"/>
        <v>-70221.879999999888</v>
      </c>
    </row>
    <row r="173" spans="1:36" x14ac:dyDescent="0.2">
      <c r="A173" s="1" t="s">
        <v>524</v>
      </c>
      <c r="B173" s="1" t="s">
        <v>525</v>
      </c>
      <c r="C173" s="92">
        <v>3470</v>
      </c>
      <c r="D173" s="93" t="s">
        <v>1253</v>
      </c>
      <c r="E173" s="273" t="s">
        <v>2015</v>
      </c>
      <c r="F173" s="127">
        <v>786895.78</v>
      </c>
      <c r="G173" s="127">
        <v>0</v>
      </c>
      <c r="H173" s="127">
        <v>32903.11</v>
      </c>
      <c r="J173" s="273">
        <v>738618</v>
      </c>
      <c r="K173" s="273">
        <v>544563.35</v>
      </c>
      <c r="O173" s="128">
        <v>12407.49</v>
      </c>
      <c r="P173" s="273"/>
      <c r="Q173" s="273">
        <v>-16.899999999999999</v>
      </c>
      <c r="R173" s="273">
        <v>1658240.02</v>
      </c>
      <c r="T173" s="100">
        <v>1261156.71</v>
      </c>
      <c r="V173" s="100">
        <v>1886.21</v>
      </c>
      <c r="W173" s="100">
        <v>682310</v>
      </c>
      <c r="X173" s="100">
        <v>10</v>
      </c>
      <c r="Y173" s="129">
        <v>1297578</v>
      </c>
      <c r="AB173" s="129">
        <v>655927.41</v>
      </c>
      <c r="AC173" s="129">
        <v>111516.37</v>
      </c>
      <c r="AE173" s="103">
        <f t="shared" si="24"/>
        <v>819798.89</v>
      </c>
      <c r="AF173" s="37">
        <f t="shared" si="25"/>
        <v>12407.49</v>
      </c>
      <c r="AG173" s="26">
        <f t="shared" si="23"/>
        <v>807391.4</v>
      </c>
      <c r="AH173" s="17">
        <f t="shared" si="20"/>
        <v>1945362.92</v>
      </c>
      <c r="AI173" s="19">
        <f t="shared" si="21"/>
        <v>2065021.7800000003</v>
      </c>
      <c r="AJ173" s="32">
        <f t="shared" si="22"/>
        <v>-119658.86000000034</v>
      </c>
    </row>
    <row r="174" spans="1:36" x14ac:dyDescent="0.2">
      <c r="A174" s="1" t="s">
        <v>524</v>
      </c>
      <c r="B174" s="1" t="s">
        <v>525</v>
      </c>
      <c r="C174" s="92">
        <v>6314</v>
      </c>
      <c r="D174" s="93" t="s">
        <v>1254</v>
      </c>
      <c r="E174" s="273" t="s">
        <v>2016</v>
      </c>
      <c r="F174" s="127">
        <v>175343.77</v>
      </c>
      <c r="G174" s="127">
        <v>0</v>
      </c>
      <c r="H174" s="127">
        <v>53910.37</v>
      </c>
      <c r="J174" s="273">
        <v>438241.79</v>
      </c>
      <c r="K174" s="273">
        <v>58633.86</v>
      </c>
      <c r="O174" s="128">
        <v>0</v>
      </c>
      <c r="P174" s="273"/>
      <c r="Q174" s="273">
        <v>10826.53</v>
      </c>
      <c r="R174" s="273">
        <v>2400624.13</v>
      </c>
      <c r="T174" s="100">
        <v>1241812.6399999999</v>
      </c>
      <c r="U174" s="100">
        <v>57050</v>
      </c>
      <c r="V174" s="100">
        <v>560.74</v>
      </c>
      <c r="W174" s="100">
        <v>694241</v>
      </c>
      <c r="Y174" s="129">
        <v>1343491</v>
      </c>
      <c r="AB174" s="129">
        <v>562657.43999999994</v>
      </c>
      <c r="AC174" s="129">
        <v>61475.19</v>
      </c>
      <c r="AE174" s="103">
        <f t="shared" si="24"/>
        <v>229254.13999999998</v>
      </c>
      <c r="AF174" s="37">
        <f t="shared" si="25"/>
        <v>0</v>
      </c>
      <c r="AG174" s="26">
        <f t="shared" si="23"/>
        <v>229254.13999999998</v>
      </c>
      <c r="AH174" s="17">
        <f t="shared" si="20"/>
        <v>1993664.38</v>
      </c>
      <c r="AI174" s="19">
        <f t="shared" si="21"/>
        <v>1967623.63</v>
      </c>
      <c r="AJ174" s="32">
        <f t="shared" si="22"/>
        <v>26040.75</v>
      </c>
    </row>
    <row r="175" spans="1:36" x14ac:dyDescent="0.2">
      <c r="A175" s="1" t="s">
        <v>528</v>
      </c>
      <c r="B175" s="1" t="s">
        <v>529</v>
      </c>
      <c r="C175" s="92">
        <v>4818</v>
      </c>
      <c r="D175" s="93" t="s">
        <v>1255</v>
      </c>
      <c r="E175" s="273" t="s">
        <v>2017</v>
      </c>
      <c r="F175" s="127">
        <v>550662.75</v>
      </c>
      <c r="G175" s="127">
        <v>0</v>
      </c>
      <c r="H175" s="127">
        <v>15446.69</v>
      </c>
      <c r="J175" s="273">
        <v>176776.31</v>
      </c>
      <c r="K175" s="273">
        <v>112194.33</v>
      </c>
      <c r="O175" s="128">
        <v>140.19</v>
      </c>
      <c r="P175" s="273"/>
      <c r="Q175" s="273"/>
      <c r="R175" s="273">
        <v>1908740.29</v>
      </c>
      <c r="T175" s="100">
        <v>1055179.96</v>
      </c>
      <c r="V175" s="100">
        <v>2543.16</v>
      </c>
      <c r="W175" s="100">
        <v>837630</v>
      </c>
      <c r="X175" s="100">
        <v>2379.98</v>
      </c>
      <c r="Y175" s="129">
        <v>1233480</v>
      </c>
      <c r="AB175" s="129">
        <v>571162.35</v>
      </c>
      <c r="AC175" s="129">
        <v>99222.69</v>
      </c>
      <c r="AE175" s="103">
        <f t="shared" si="24"/>
        <v>566109.43999999994</v>
      </c>
      <c r="AF175" s="37">
        <f t="shared" si="25"/>
        <v>140.19</v>
      </c>
      <c r="AG175" s="26">
        <f t="shared" si="23"/>
        <v>565969.25</v>
      </c>
      <c r="AH175" s="17">
        <f t="shared" si="20"/>
        <v>1897733.0999999999</v>
      </c>
      <c r="AI175" s="19">
        <f t="shared" si="21"/>
        <v>1903865.04</v>
      </c>
      <c r="AJ175" s="32">
        <f t="shared" si="22"/>
        <v>-6131.940000000177</v>
      </c>
    </row>
    <row r="176" spans="1:36" x14ac:dyDescent="0.2">
      <c r="A176" s="1" t="s">
        <v>528</v>
      </c>
      <c r="B176" s="1" t="s">
        <v>529</v>
      </c>
      <c r="C176" s="92">
        <v>3493</v>
      </c>
      <c r="D176" s="93" t="s">
        <v>1256</v>
      </c>
      <c r="E176" s="273" t="s">
        <v>2018</v>
      </c>
      <c r="F176" s="127">
        <v>698111.96</v>
      </c>
      <c r="G176" s="127">
        <v>0</v>
      </c>
      <c r="H176" s="127">
        <v>9731.6</v>
      </c>
      <c r="J176" s="273">
        <v>567608.73</v>
      </c>
      <c r="K176" s="273">
        <v>163698.74</v>
      </c>
      <c r="O176" s="128">
        <v>46.83</v>
      </c>
      <c r="P176" s="273"/>
      <c r="Q176" s="273"/>
      <c r="R176" s="273">
        <v>2036218.61</v>
      </c>
      <c r="T176" s="100">
        <v>1347946.66</v>
      </c>
      <c r="V176" s="100">
        <v>1038.6099999999999</v>
      </c>
      <c r="W176" s="100">
        <v>876110</v>
      </c>
      <c r="Y176" s="129">
        <v>1594045</v>
      </c>
      <c r="AB176" s="129">
        <v>382586.87</v>
      </c>
      <c r="AC176" s="129">
        <v>190712.63</v>
      </c>
      <c r="AE176" s="103">
        <f t="shared" si="24"/>
        <v>707843.55999999994</v>
      </c>
      <c r="AF176" s="37">
        <f t="shared" si="25"/>
        <v>46.83</v>
      </c>
      <c r="AG176" s="26">
        <f t="shared" si="23"/>
        <v>707796.73</v>
      </c>
      <c r="AH176" s="17">
        <f t="shared" si="20"/>
        <v>2225095.27</v>
      </c>
      <c r="AI176" s="19">
        <f t="shared" si="21"/>
        <v>2167344.5</v>
      </c>
      <c r="AJ176" s="32">
        <f t="shared" si="22"/>
        <v>57750.770000000019</v>
      </c>
    </row>
    <row r="177" spans="1:36" x14ac:dyDescent="0.2">
      <c r="A177" s="1" t="s">
        <v>528</v>
      </c>
      <c r="B177" s="1" t="s">
        <v>529</v>
      </c>
      <c r="C177" s="92">
        <v>2171</v>
      </c>
      <c r="D177" s="93" t="s">
        <v>1257</v>
      </c>
      <c r="E177" s="273" t="s">
        <v>2019</v>
      </c>
      <c r="F177" s="127">
        <v>513129.65</v>
      </c>
      <c r="G177" s="127">
        <v>0</v>
      </c>
      <c r="H177" s="127">
        <v>12841.72</v>
      </c>
      <c r="J177" s="273">
        <v>184883.02</v>
      </c>
      <c r="K177" s="273">
        <v>245301.55</v>
      </c>
      <c r="O177" s="128">
        <v>686.91</v>
      </c>
      <c r="P177" s="273"/>
      <c r="Q177" s="273">
        <v>1858.62</v>
      </c>
      <c r="R177" s="273">
        <v>2581996.2400000002</v>
      </c>
      <c r="T177" s="100">
        <v>753103.81</v>
      </c>
      <c r="V177" s="100">
        <v>882.33</v>
      </c>
      <c r="W177" s="100">
        <v>739950</v>
      </c>
      <c r="Y177" s="129">
        <v>1040775</v>
      </c>
      <c r="AB177" s="129">
        <v>248115.87</v>
      </c>
      <c r="AC177" s="129">
        <v>125306.44</v>
      </c>
      <c r="AE177" s="103">
        <f t="shared" si="24"/>
        <v>525971.37</v>
      </c>
      <c r="AF177" s="37">
        <f t="shared" si="25"/>
        <v>686.91</v>
      </c>
      <c r="AG177" s="26">
        <f t="shared" si="23"/>
        <v>525284.46</v>
      </c>
      <c r="AH177" s="17">
        <f t="shared" si="20"/>
        <v>1493936.1400000001</v>
      </c>
      <c r="AI177" s="19">
        <f t="shared" si="21"/>
        <v>1414197.31</v>
      </c>
      <c r="AJ177" s="32">
        <f t="shared" si="22"/>
        <v>79738.830000000075</v>
      </c>
    </row>
    <row r="178" spans="1:36" x14ac:dyDescent="0.2">
      <c r="A178" s="1" t="s">
        <v>528</v>
      </c>
      <c r="B178" s="1" t="s">
        <v>529</v>
      </c>
      <c r="C178" s="92">
        <v>4974</v>
      </c>
      <c r="D178" s="93" t="s">
        <v>1258</v>
      </c>
      <c r="E178" s="273" t="s">
        <v>2020</v>
      </c>
      <c r="F178" s="127">
        <v>755994.07</v>
      </c>
      <c r="G178" s="127">
        <v>0</v>
      </c>
      <c r="H178" s="127">
        <v>19391.310000000001</v>
      </c>
      <c r="J178" s="273">
        <v>275598.98</v>
      </c>
      <c r="K178" s="273">
        <v>187029.84</v>
      </c>
      <c r="O178" s="128">
        <v>170.92</v>
      </c>
      <c r="P178" s="273"/>
      <c r="Q178" s="273"/>
      <c r="R178" s="273">
        <v>1442473.15</v>
      </c>
      <c r="T178" s="100">
        <v>1107981.0900000001</v>
      </c>
      <c r="U178" s="100">
        <v>129954</v>
      </c>
      <c r="V178" s="100">
        <v>1084.3699999999999</v>
      </c>
      <c r="W178" s="100">
        <v>627380</v>
      </c>
      <c r="Y178" s="129">
        <v>1128760</v>
      </c>
      <c r="AB178" s="129">
        <v>415691.87</v>
      </c>
      <c r="AC178" s="129">
        <v>122428.14</v>
      </c>
      <c r="AE178" s="103">
        <f t="shared" si="24"/>
        <v>775385.38</v>
      </c>
      <c r="AF178" s="37">
        <f t="shared" si="25"/>
        <v>170.92</v>
      </c>
      <c r="AG178" s="26">
        <f t="shared" si="23"/>
        <v>775214.46</v>
      </c>
      <c r="AH178" s="17">
        <f t="shared" si="20"/>
        <v>1866399.4600000002</v>
      </c>
      <c r="AI178" s="19">
        <f t="shared" si="21"/>
        <v>1666880.01</v>
      </c>
      <c r="AJ178" s="32">
        <f t="shared" si="22"/>
        <v>199519.45000000019</v>
      </c>
    </row>
    <row r="179" spans="1:36" x14ac:dyDescent="0.2">
      <c r="A179" s="1" t="s">
        <v>528</v>
      </c>
      <c r="B179" s="1" t="s">
        <v>529</v>
      </c>
      <c r="C179" s="92">
        <v>2190</v>
      </c>
      <c r="D179" s="93" t="s">
        <v>1259</v>
      </c>
      <c r="E179" s="273" t="s">
        <v>2021</v>
      </c>
      <c r="F179" s="127">
        <v>752622.83</v>
      </c>
      <c r="G179" s="127">
        <v>0</v>
      </c>
      <c r="H179" s="127">
        <v>13728.22</v>
      </c>
      <c r="J179" s="273">
        <v>334092.28000000003</v>
      </c>
      <c r="K179" s="273">
        <v>161516.87</v>
      </c>
      <c r="O179" s="128">
        <v>0</v>
      </c>
      <c r="P179" s="273"/>
      <c r="Q179" s="273"/>
      <c r="R179" s="273">
        <v>1708773.29</v>
      </c>
      <c r="T179" s="100">
        <v>699645.38</v>
      </c>
      <c r="V179" s="100">
        <v>1324.22</v>
      </c>
      <c r="W179" s="100">
        <v>653870</v>
      </c>
      <c r="Y179" s="129">
        <v>919380</v>
      </c>
      <c r="AB179" s="129">
        <v>365283.99</v>
      </c>
      <c r="AC179" s="129">
        <v>119992.44</v>
      </c>
      <c r="AE179" s="103">
        <f t="shared" si="24"/>
        <v>766351.04999999993</v>
      </c>
      <c r="AF179" s="37">
        <f t="shared" si="25"/>
        <v>0</v>
      </c>
      <c r="AG179" s="26">
        <f t="shared" si="23"/>
        <v>766351.04999999993</v>
      </c>
      <c r="AH179" s="17">
        <f t="shared" si="20"/>
        <v>1354839.6</v>
      </c>
      <c r="AI179" s="19">
        <f t="shared" si="21"/>
        <v>1404656.43</v>
      </c>
      <c r="AJ179" s="32">
        <f t="shared" si="22"/>
        <v>-49816.829999999842</v>
      </c>
    </row>
    <row r="180" spans="1:36" x14ac:dyDescent="0.2">
      <c r="A180" s="1" t="s">
        <v>528</v>
      </c>
      <c r="B180" s="1" t="s">
        <v>529</v>
      </c>
      <c r="C180" s="92">
        <v>3183</v>
      </c>
      <c r="D180" s="93" t="s">
        <v>1260</v>
      </c>
      <c r="E180" s="273" t="s">
        <v>2022</v>
      </c>
      <c r="F180" s="127">
        <v>466903.96</v>
      </c>
      <c r="G180" s="127">
        <v>0</v>
      </c>
      <c r="H180" s="127">
        <v>13370.59</v>
      </c>
      <c r="J180" s="273">
        <v>33544.04</v>
      </c>
      <c r="K180" s="273">
        <v>135097.79999999999</v>
      </c>
      <c r="O180" s="128">
        <v>29.8</v>
      </c>
      <c r="P180" s="273"/>
      <c r="Q180" s="273">
        <v>1311</v>
      </c>
      <c r="R180" s="273">
        <v>1572242.02</v>
      </c>
      <c r="T180" s="100">
        <v>761188.38</v>
      </c>
      <c r="V180" s="100">
        <v>1782.97</v>
      </c>
      <c r="W180" s="100">
        <v>652460</v>
      </c>
      <c r="Y180" s="129">
        <v>936030</v>
      </c>
      <c r="AB180" s="129">
        <v>297089.34999999998</v>
      </c>
      <c r="AC180" s="129">
        <v>41915.910000000003</v>
      </c>
      <c r="AE180" s="103">
        <f t="shared" si="24"/>
        <v>480274.55000000005</v>
      </c>
      <c r="AF180" s="37">
        <f t="shared" si="25"/>
        <v>29.8</v>
      </c>
      <c r="AG180" s="26">
        <f t="shared" si="23"/>
        <v>480244.75000000006</v>
      </c>
      <c r="AH180" s="17">
        <f t="shared" si="20"/>
        <v>1415431.35</v>
      </c>
      <c r="AI180" s="19">
        <f t="shared" si="21"/>
        <v>1275035.26</v>
      </c>
      <c r="AJ180" s="32">
        <f t="shared" si="22"/>
        <v>140396.09000000008</v>
      </c>
    </row>
    <row r="181" spans="1:36" x14ac:dyDescent="0.2">
      <c r="A181" s="1" t="s">
        <v>528</v>
      </c>
      <c r="B181" s="1" t="s">
        <v>529</v>
      </c>
      <c r="C181" s="92">
        <v>3642</v>
      </c>
      <c r="D181" s="93" t="s">
        <v>1261</v>
      </c>
      <c r="E181" s="273" t="s">
        <v>2023</v>
      </c>
      <c r="F181" s="127">
        <v>533951.76</v>
      </c>
      <c r="G181" s="127">
        <v>0</v>
      </c>
      <c r="H181" s="127">
        <v>11315.75</v>
      </c>
      <c r="I181" s="127">
        <v>37200</v>
      </c>
      <c r="J181" s="273">
        <v>98975.07</v>
      </c>
      <c r="K181" s="273">
        <v>202657.51</v>
      </c>
      <c r="O181" s="128">
        <v>512.26</v>
      </c>
      <c r="P181" s="273"/>
      <c r="Q181" s="273"/>
      <c r="R181" s="273">
        <v>1286359.3700000001</v>
      </c>
      <c r="T181" s="100">
        <v>967601.72</v>
      </c>
      <c r="U181" s="100">
        <v>67550</v>
      </c>
      <c r="V181" s="100">
        <v>893.04</v>
      </c>
      <c r="W181" s="100">
        <v>701130</v>
      </c>
      <c r="Y181" s="129">
        <v>1023330</v>
      </c>
      <c r="AB181" s="129">
        <v>335748.63</v>
      </c>
      <c r="AC181" s="129">
        <v>58907.66</v>
      </c>
      <c r="AE181" s="103">
        <f t="shared" si="24"/>
        <v>582467.51</v>
      </c>
      <c r="AF181" s="37">
        <f t="shared" si="25"/>
        <v>512.26</v>
      </c>
      <c r="AG181" s="26">
        <f t="shared" si="23"/>
        <v>581955.25</v>
      </c>
      <c r="AH181" s="17">
        <f t="shared" si="20"/>
        <v>1737174.76</v>
      </c>
      <c r="AI181" s="19">
        <f t="shared" si="21"/>
        <v>1417986.2899999998</v>
      </c>
      <c r="AJ181" s="32">
        <f t="shared" si="22"/>
        <v>319188.4700000002</v>
      </c>
    </row>
    <row r="182" spans="1:36" x14ac:dyDescent="0.2">
      <c r="A182" s="1" t="s">
        <v>532</v>
      </c>
      <c r="B182" s="1" t="s">
        <v>534</v>
      </c>
      <c r="C182" s="92">
        <v>3093</v>
      </c>
      <c r="D182" s="93" t="s">
        <v>1262</v>
      </c>
      <c r="E182" s="273" t="s">
        <v>2024</v>
      </c>
      <c r="F182" s="127">
        <v>527040.78</v>
      </c>
      <c r="G182" s="127">
        <v>36626.879999999997</v>
      </c>
      <c r="H182" s="127">
        <v>56534.85</v>
      </c>
      <c r="J182" s="273">
        <v>265291.45</v>
      </c>
      <c r="K182" s="273">
        <v>131561.45000000001</v>
      </c>
      <c r="L182" s="128">
        <v>41509.47</v>
      </c>
      <c r="M182" s="128">
        <v>4720.46</v>
      </c>
      <c r="N182" s="128">
        <v>1107</v>
      </c>
      <c r="P182" s="273"/>
      <c r="Q182" s="273">
        <v>2696</v>
      </c>
      <c r="R182" s="273">
        <v>1621669.25</v>
      </c>
      <c r="T182" s="100">
        <v>565718.49</v>
      </c>
      <c r="V182" s="100">
        <v>805.24</v>
      </c>
      <c r="W182" s="100">
        <v>415760</v>
      </c>
      <c r="X182" s="100">
        <v>132909.4</v>
      </c>
      <c r="Y182" s="129">
        <v>609527</v>
      </c>
      <c r="AB182" s="129">
        <v>230694.36</v>
      </c>
      <c r="AC182" s="129">
        <v>55693.4</v>
      </c>
      <c r="AD182" s="129">
        <v>102.46</v>
      </c>
      <c r="AE182" s="103">
        <f t="shared" si="24"/>
        <v>620202.51</v>
      </c>
      <c r="AF182" s="37">
        <f t="shared" si="25"/>
        <v>47336.93</v>
      </c>
      <c r="AG182" s="26">
        <f t="shared" si="23"/>
        <v>572865.57999999996</v>
      </c>
      <c r="AH182" s="17">
        <f t="shared" si="20"/>
        <v>1115193.1299999999</v>
      </c>
      <c r="AI182" s="19">
        <f t="shared" si="21"/>
        <v>896017.22</v>
      </c>
      <c r="AJ182" s="32">
        <f t="shared" si="22"/>
        <v>219175.90999999992</v>
      </c>
    </row>
    <row r="183" spans="1:36" x14ac:dyDescent="0.2">
      <c r="A183" s="1" t="s">
        <v>532</v>
      </c>
      <c r="B183" s="1" t="s">
        <v>534</v>
      </c>
      <c r="C183" s="92">
        <v>2775</v>
      </c>
      <c r="D183" s="93" t="s">
        <v>1263</v>
      </c>
      <c r="E183" s="273" t="s">
        <v>2025</v>
      </c>
      <c r="F183" s="127">
        <v>333909.90999999997</v>
      </c>
      <c r="G183" s="127">
        <v>10000</v>
      </c>
      <c r="H183" s="127">
        <v>59909.34</v>
      </c>
      <c r="J183" s="273">
        <v>397142.08</v>
      </c>
      <c r="K183" s="273">
        <v>109515.74</v>
      </c>
      <c r="L183" s="128">
        <v>46760</v>
      </c>
      <c r="P183" s="273"/>
      <c r="Q183" s="273"/>
      <c r="R183" s="273">
        <v>2143817.25</v>
      </c>
      <c r="T183" s="100">
        <v>1054578.56</v>
      </c>
      <c r="V183" s="100">
        <v>439.86</v>
      </c>
      <c r="W183" s="100">
        <v>831030</v>
      </c>
      <c r="X183" s="100">
        <v>80385</v>
      </c>
      <c r="Y183" s="129">
        <v>1148520</v>
      </c>
      <c r="AB183" s="129">
        <v>406150.35</v>
      </c>
      <c r="AC183" s="129">
        <v>89430.92</v>
      </c>
      <c r="AE183" s="103">
        <f t="shared" si="24"/>
        <v>403819.25</v>
      </c>
      <c r="AF183" s="37">
        <f t="shared" si="25"/>
        <v>46760</v>
      </c>
      <c r="AG183" s="26">
        <f t="shared" si="23"/>
        <v>357059.25</v>
      </c>
      <c r="AH183" s="17">
        <f t="shared" si="20"/>
        <v>1966433.4200000002</v>
      </c>
      <c r="AI183" s="19">
        <f t="shared" si="21"/>
        <v>1644101.27</v>
      </c>
      <c r="AJ183" s="32">
        <f t="shared" si="22"/>
        <v>322332.15000000014</v>
      </c>
    </row>
    <row r="184" spans="1:36" x14ac:dyDescent="0.2">
      <c r="A184" s="1" t="s">
        <v>532</v>
      </c>
      <c r="B184" s="1" t="s">
        <v>534</v>
      </c>
      <c r="C184" s="92">
        <v>2224</v>
      </c>
      <c r="D184" s="93" t="s">
        <v>1264</v>
      </c>
      <c r="E184" s="273" t="s">
        <v>2026</v>
      </c>
      <c r="F184" s="127">
        <v>580136.16</v>
      </c>
      <c r="G184" s="127">
        <v>20247.95</v>
      </c>
      <c r="H184" s="127">
        <v>38173.01</v>
      </c>
      <c r="J184" s="273">
        <v>2412769.34</v>
      </c>
      <c r="K184" s="273">
        <v>185013.8</v>
      </c>
      <c r="L184" s="128">
        <v>26155</v>
      </c>
      <c r="P184" s="273"/>
      <c r="Q184" s="273"/>
      <c r="R184" s="273">
        <v>309335.96999999997</v>
      </c>
      <c r="T184" s="100">
        <v>634169.27</v>
      </c>
      <c r="V184" s="100">
        <v>23.29</v>
      </c>
      <c r="W184" s="100">
        <v>585320</v>
      </c>
      <c r="X184" s="100">
        <v>126600</v>
      </c>
      <c r="Y184" s="129">
        <v>791670</v>
      </c>
      <c r="AB184" s="129">
        <v>229589.86</v>
      </c>
      <c r="AC184" s="129">
        <v>98428.08</v>
      </c>
      <c r="AE184" s="103">
        <f t="shared" si="24"/>
        <v>638557.12</v>
      </c>
      <c r="AF184" s="37">
        <f t="shared" si="25"/>
        <v>26155</v>
      </c>
      <c r="AG184" s="26">
        <f t="shared" si="23"/>
        <v>612402.12</v>
      </c>
      <c r="AH184" s="17">
        <f t="shared" si="20"/>
        <v>1346112.56</v>
      </c>
      <c r="AI184" s="19">
        <f t="shared" si="21"/>
        <v>1119687.94</v>
      </c>
      <c r="AJ184" s="32">
        <f t="shared" si="22"/>
        <v>226424.62000000011</v>
      </c>
    </row>
    <row r="185" spans="1:36" x14ac:dyDescent="0.2">
      <c r="A185" s="1" t="s">
        <v>532</v>
      </c>
      <c r="B185" s="1" t="s">
        <v>534</v>
      </c>
      <c r="C185" s="92">
        <v>2037</v>
      </c>
      <c r="D185" s="93" t="s">
        <v>1265</v>
      </c>
      <c r="E185" s="273" t="s">
        <v>2027</v>
      </c>
      <c r="F185" s="127">
        <v>271511.63</v>
      </c>
      <c r="G185" s="127">
        <v>45269.56</v>
      </c>
      <c r="H185" s="127">
        <v>42945.53</v>
      </c>
      <c r="J185" s="273">
        <v>137128.06</v>
      </c>
      <c r="K185" s="273">
        <v>98384.56</v>
      </c>
      <c r="L185" s="128">
        <v>12300</v>
      </c>
      <c r="M185" s="128">
        <v>55937</v>
      </c>
      <c r="O185" s="128">
        <v>7750</v>
      </c>
      <c r="P185" s="273"/>
      <c r="Q185" s="273"/>
      <c r="R185" s="273">
        <v>1558084.6</v>
      </c>
      <c r="T185" s="100">
        <v>680020.22</v>
      </c>
      <c r="U185" s="100">
        <v>25000</v>
      </c>
      <c r="V185" s="100">
        <v>283.3</v>
      </c>
      <c r="W185" s="100">
        <v>393570</v>
      </c>
      <c r="X185" s="100">
        <v>95292.99</v>
      </c>
      <c r="Y185" s="129">
        <v>654120</v>
      </c>
      <c r="AB185" s="129">
        <v>444584.23</v>
      </c>
      <c r="AC185" s="129">
        <v>81258.570000000007</v>
      </c>
      <c r="AE185" s="103">
        <f t="shared" si="24"/>
        <v>359726.72</v>
      </c>
      <c r="AF185" s="37">
        <f t="shared" si="25"/>
        <v>75987</v>
      </c>
      <c r="AG185" s="26">
        <f t="shared" si="23"/>
        <v>283739.71999999997</v>
      </c>
      <c r="AH185" s="17">
        <f t="shared" si="20"/>
        <v>1194166.51</v>
      </c>
      <c r="AI185" s="19">
        <f t="shared" si="21"/>
        <v>1179962.8</v>
      </c>
      <c r="AJ185" s="32">
        <f t="shared" si="22"/>
        <v>14203.709999999963</v>
      </c>
    </row>
    <row r="186" spans="1:36" x14ac:dyDescent="0.2">
      <c r="A186" s="1" t="s">
        <v>532</v>
      </c>
      <c r="B186" s="1" t="s">
        <v>534</v>
      </c>
      <c r="C186" s="92">
        <v>3571</v>
      </c>
      <c r="D186" s="93" t="s">
        <v>1266</v>
      </c>
      <c r="E186" s="273" t="s">
        <v>2028</v>
      </c>
      <c r="F186" s="127">
        <v>604021.61</v>
      </c>
      <c r="G186" s="127">
        <v>8434.15</v>
      </c>
      <c r="H186" s="127">
        <v>50462.58</v>
      </c>
      <c r="J186" s="273">
        <v>412946.04</v>
      </c>
      <c r="K186" s="273">
        <v>303274.86</v>
      </c>
      <c r="L186" s="128">
        <v>4800</v>
      </c>
      <c r="P186" s="273"/>
      <c r="Q186" s="273">
        <v>20571.91</v>
      </c>
      <c r="R186" s="273">
        <v>1939631.19</v>
      </c>
      <c r="T186" s="100">
        <v>1201889.05</v>
      </c>
      <c r="U186" s="100">
        <v>30000</v>
      </c>
      <c r="V186" s="100">
        <v>730.31</v>
      </c>
      <c r="W186" s="100">
        <v>679650</v>
      </c>
      <c r="X186" s="100">
        <v>164766</v>
      </c>
      <c r="Y186" s="129">
        <v>1184723</v>
      </c>
      <c r="AB186" s="129">
        <v>401611.14</v>
      </c>
      <c r="AC186" s="129">
        <v>162010.56</v>
      </c>
      <c r="AE186" s="103">
        <f t="shared" si="24"/>
        <v>662918.34</v>
      </c>
      <c r="AF186" s="37">
        <f t="shared" si="25"/>
        <v>4800</v>
      </c>
      <c r="AG186" s="26">
        <f t="shared" si="23"/>
        <v>658118.34</v>
      </c>
      <c r="AH186" s="17">
        <f t="shared" si="20"/>
        <v>2077035.36</v>
      </c>
      <c r="AI186" s="19">
        <f t="shared" si="21"/>
        <v>1748344.7000000002</v>
      </c>
      <c r="AJ186" s="32">
        <f t="shared" si="22"/>
        <v>328690.65999999992</v>
      </c>
    </row>
    <row r="187" spans="1:36" x14ac:dyDescent="0.2">
      <c r="A187" s="1" t="s">
        <v>532</v>
      </c>
      <c r="B187" s="1" t="s">
        <v>534</v>
      </c>
      <c r="C187" s="92">
        <v>6793</v>
      </c>
      <c r="D187" s="93" t="s">
        <v>1267</v>
      </c>
      <c r="E187" s="273" t="s">
        <v>2029</v>
      </c>
      <c r="F187" s="127">
        <v>798667.49</v>
      </c>
      <c r="G187" s="127">
        <v>39398.449999999997</v>
      </c>
      <c r="H187" s="127">
        <v>194453.56</v>
      </c>
      <c r="J187" s="273">
        <v>163156.64000000001</v>
      </c>
      <c r="K187" s="273">
        <v>160266.87</v>
      </c>
      <c r="L187" s="128">
        <v>1217.2</v>
      </c>
      <c r="M187" s="128">
        <v>15120</v>
      </c>
      <c r="P187" s="273"/>
      <c r="Q187" s="273"/>
      <c r="R187" s="273">
        <v>2258666.42</v>
      </c>
      <c r="T187" s="100">
        <v>1513413.39</v>
      </c>
      <c r="V187" s="100">
        <v>1124.4100000000001</v>
      </c>
      <c r="W187" s="100">
        <v>1226500</v>
      </c>
      <c r="X187" s="100">
        <v>167308.01999999999</v>
      </c>
      <c r="Y187" s="129">
        <v>1837769</v>
      </c>
      <c r="AB187" s="129">
        <v>412925.51</v>
      </c>
      <c r="AC187" s="129">
        <v>147643.92000000001</v>
      </c>
      <c r="AE187" s="103">
        <f t="shared" si="24"/>
        <v>1032519.5</v>
      </c>
      <c r="AF187" s="37">
        <f t="shared" si="25"/>
        <v>16337.2</v>
      </c>
      <c r="AG187" s="26">
        <f t="shared" si="23"/>
        <v>1016182.3</v>
      </c>
      <c r="AH187" s="17">
        <f t="shared" si="20"/>
        <v>2908345.82</v>
      </c>
      <c r="AI187" s="19">
        <f t="shared" si="21"/>
        <v>2398338.4299999997</v>
      </c>
      <c r="AJ187" s="32">
        <f t="shared" si="22"/>
        <v>510007.39000000013</v>
      </c>
    </row>
    <row r="188" spans="1:36" x14ac:dyDescent="0.2">
      <c r="A188" s="1" t="s">
        <v>532</v>
      </c>
      <c r="B188" s="1" t="s">
        <v>534</v>
      </c>
      <c r="C188" s="92">
        <v>1011</v>
      </c>
      <c r="D188" s="93" t="s">
        <v>1268</v>
      </c>
      <c r="E188" s="273" t="s">
        <v>2030</v>
      </c>
      <c r="F188" s="127">
        <v>229414.39</v>
      </c>
      <c r="G188" s="127">
        <v>33357.85</v>
      </c>
      <c r="H188" s="127">
        <v>73815.34</v>
      </c>
      <c r="J188" s="273">
        <v>-29021.01</v>
      </c>
      <c r="K188" s="273">
        <v>778539.91</v>
      </c>
      <c r="L188" s="128">
        <v>5522</v>
      </c>
      <c r="M188" s="128">
        <v>43070</v>
      </c>
      <c r="P188" s="273"/>
      <c r="Q188" s="273">
        <v>7230</v>
      </c>
      <c r="R188" s="273">
        <v>3335566.08</v>
      </c>
      <c r="T188" s="100">
        <v>515901.37</v>
      </c>
      <c r="V188" s="100">
        <v>723.02</v>
      </c>
      <c r="W188" s="100">
        <v>435825</v>
      </c>
      <c r="X188" s="100">
        <v>726677</v>
      </c>
      <c r="Y188" s="129">
        <v>572413</v>
      </c>
      <c r="AB188" s="129">
        <v>253784.32000000001</v>
      </c>
      <c r="AC188" s="129">
        <v>88746.54</v>
      </c>
      <c r="AD188" s="129">
        <v>70.12</v>
      </c>
      <c r="AE188" s="103">
        <f t="shared" si="24"/>
        <v>336587.57999999996</v>
      </c>
      <c r="AF188" s="37">
        <f t="shared" si="25"/>
        <v>48592</v>
      </c>
      <c r="AG188" s="26">
        <f t="shared" si="23"/>
        <v>287995.57999999996</v>
      </c>
      <c r="AH188" s="17">
        <f t="shared" si="20"/>
        <v>1679126.3900000001</v>
      </c>
      <c r="AI188" s="19">
        <f t="shared" si="21"/>
        <v>915013.9800000001</v>
      </c>
      <c r="AJ188" s="32">
        <f t="shared" si="22"/>
        <v>764112.41</v>
      </c>
    </row>
    <row r="189" spans="1:36" x14ac:dyDescent="0.2">
      <c r="A189" s="1" t="s">
        <v>532</v>
      </c>
      <c r="B189" s="1" t="s">
        <v>534</v>
      </c>
      <c r="C189" s="92">
        <v>3164</v>
      </c>
      <c r="D189" s="93" t="s">
        <v>1269</v>
      </c>
      <c r="E189" s="273" t="s">
        <v>2031</v>
      </c>
      <c r="F189" s="127">
        <v>660887.85</v>
      </c>
      <c r="G189" s="127">
        <v>22500</v>
      </c>
      <c r="H189" s="127">
        <v>14991.17</v>
      </c>
      <c r="J189" s="273">
        <v>326370.58</v>
      </c>
      <c r="K189" s="273">
        <v>113142.38</v>
      </c>
      <c r="L189" s="128">
        <v>29390</v>
      </c>
      <c r="M189" s="128">
        <v>60184.69</v>
      </c>
      <c r="O189" s="128">
        <v>0</v>
      </c>
      <c r="P189" s="273"/>
      <c r="Q189" s="273"/>
      <c r="R189" s="273">
        <v>1980732.96</v>
      </c>
      <c r="T189" s="100">
        <v>1087475.26</v>
      </c>
      <c r="U189" s="100">
        <v>109750</v>
      </c>
      <c r="V189" s="100">
        <v>1651.56</v>
      </c>
      <c r="W189" s="100">
        <v>529225</v>
      </c>
      <c r="X189" s="100">
        <v>193985.61</v>
      </c>
      <c r="Y189" s="129">
        <v>987727</v>
      </c>
      <c r="AB189" s="129">
        <v>433268.57</v>
      </c>
      <c r="AC189" s="129">
        <v>116955.59</v>
      </c>
      <c r="AE189" s="103">
        <f t="shared" si="24"/>
        <v>698379.02</v>
      </c>
      <c r="AF189" s="37">
        <f t="shared" si="25"/>
        <v>89574.69</v>
      </c>
      <c r="AG189" s="26">
        <f t="shared" si="23"/>
        <v>608804.33000000007</v>
      </c>
      <c r="AH189" s="17">
        <f t="shared" si="20"/>
        <v>1922087.4300000002</v>
      </c>
      <c r="AI189" s="19">
        <f t="shared" si="21"/>
        <v>1537951.1600000001</v>
      </c>
      <c r="AJ189" s="32">
        <f t="shared" si="22"/>
        <v>384136.27</v>
      </c>
    </row>
    <row r="190" spans="1:36" x14ac:dyDescent="0.2">
      <c r="E190" s="273" t="s">
        <v>2043</v>
      </c>
      <c r="H190" s="127">
        <v>79738.59</v>
      </c>
      <c r="J190" s="273"/>
      <c r="K190" s="273">
        <v>202864.53</v>
      </c>
      <c r="P190" s="273"/>
      <c r="Q190" s="273">
        <v>253135.82</v>
      </c>
      <c r="R190" s="273"/>
      <c r="T190" s="100">
        <v>215033.39</v>
      </c>
      <c r="AB190" s="129">
        <v>153198.1</v>
      </c>
      <c r="AC190" s="129">
        <v>32367.99</v>
      </c>
      <c r="AE190" s="103">
        <f t="shared" si="24"/>
        <v>79738.59</v>
      </c>
      <c r="AF190" s="37">
        <f t="shared" si="25"/>
        <v>0</v>
      </c>
      <c r="AG190" s="26">
        <f t="shared" si="23"/>
        <v>79738.59</v>
      </c>
      <c r="AH190" s="17">
        <f t="shared" si="20"/>
        <v>215033.39</v>
      </c>
      <c r="AI190" s="19">
        <f t="shared" si="21"/>
        <v>185566.09</v>
      </c>
      <c r="AJ190" s="32">
        <f t="shared" si="22"/>
        <v>29467.300000000017</v>
      </c>
    </row>
    <row r="191" spans="1:36" x14ac:dyDescent="0.2">
      <c r="E191" s="273" t="s">
        <v>2048</v>
      </c>
      <c r="F191" s="127">
        <v>823279.23</v>
      </c>
      <c r="H191" s="127">
        <v>8900.2999999999993</v>
      </c>
      <c r="J191" s="273">
        <v>1589955.28</v>
      </c>
      <c r="K191" s="273">
        <v>255334.95</v>
      </c>
      <c r="O191" s="128">
        <v>20.05</v>
      </c>
      <c r="P191" s="273"/>
      <c r="Q191" s="273">
        <v>1543043.3</v>
      </c>
      <c r="R191" s="273">
        <v>669277.43000000005</v>
      </c>
      <c r="T191" s="100">
        <v>1047868.78</v>
      </c>
      <c r="U191" s="100">
        <v>282600</v>
      </c>
      <c r="V191" s="100">
        <v>712.41</v>
      </c>
      <c r="W191" s="100">
        <v>145040</v>
      </c>
      <c r="Y191" s="129">
        <v>459060</v>
      </c>
      <c r="AB191" s="129">
        <v>402017.48</v>
      </c>
      <c r="AC191" s="129">
        <v>133283.73000000001</v>
      </c>
      <c r="AE191" s="103">
        <f t="shared" si="24"/>
        <v>832179.53</v>
      </c>
      <c r="AF191" s="37">
        <f t="shared" si="25"/>
        <v>20.05</v>
      </c>
      <c r="AG191" s="26">
        <f t="shared" si="23"/>
        <v>832159.48</v>
      </c>
      <c r="AH191" s="17">
        <f t="shared" si="20"/>
        <v>1476221.19</v>
      </c>
      <c r="AI191" s="19">
        <f t="shared" si="21"/>
        <v>994361.21</v>
      </c>
      <c r="AJ191" s="32">
        <f t="shared" si="22"/>
        <v>481859.98</v>
      </c>
    </row>
    <row r="192" spans="1:36" x14ac:dyDescent="0.2">
      <c r="E192" s="273" t="s">
        <v>2049</v>
      </c>
      <c r="F192" s="127">
        <v>1031584.24</v>
      </c>
      <c r="G192" s="127">
        <v>74235.3</v>
      </c>
      <c r="H192" s="127">
        <v>143822.91</v>
      </c>
      <c r="J192" s="273"/>
      <c r="K192" s="273">
        <v>36848.49</v>
      </c>
      <c r="P192" s="273"/>
      <c r="Q192" s="273">
        <v>804508.72</v>
      </c>
      <c r="R192" s="273"/>
      <c r="T192" s="100">
        <v>920241.21</v>
      </c>
      <c r="U192" s="100">
        <v>213810</v>
      </c>
      <c r="V192" s="100">
        <v>712.52</v>
      </c>
      <c r="Y192" s="129">
        <v>169974</v>
      </c>
      <c r="AB192" s="129">
        <v>452584.15</v>
      </c>
      <c r="AC192" s="129">
        <v>18768.36</v>
      </c>
      <c r="AE192" s="103">
        <f t="shared" si="24"/>
        <v>1249642.45</v>
      </c>
      <c r="AF192" s="37">
        <f t="shared" si="25"/>
        <v>0</v>
      </c>
      <c r="AG192" s="26">
        <f t="shared" si="23"/>
        <v>1249642.45</v>
      </c>
      <c r="AH192" s="17">
        <f t="shared" si="20"/>
        <v>1134763.73</v>
      </c>
      <c r="AI192" s="19">
        <f t="shared" si="21"/>
        <v>641326.51</v>
      </c>
      <c r="AJ192" s="32">
        <f t="shared" si="22"/>
        <v>493437.22</v>
      </c>
    </row>
    <row r="193" spans="31:35" x14ac:dyDescent="0.2">
      <c r="AE193" s="101"/>
      <c r="AG193" s="38"/>
      <c r="AH193" s="39"/>
      <c r="AI193" s="28"/>
    </row>
    <row r="194" spans="31:35" x14ac:dyDescent="0.2">
      <c r="AE194" s="101"/>
      <c r="AG194" s="38"/>
    </row>
    <row r="195" spans="31:35" x14ac:dyDescent="0.2">
      <c r="AG195" s="38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4"/>
  <sheetViews>
    <sheetView topLeftCell="AB101" zoomScale="90" zoomScaleNormal="90" workbookViewId="0">
      <selection activeCell="AD147" sqref="AD147"/>
    </sheetView>
  </sheetViews>
  <sheetFormatPr defaultRowHeight="14.25" x14ac:dyDescent="0.2"/>
  <cols>
    <col min="1" max="1" width="49" style="273" bestFit="1" customWidth="1"/>
    <col min="2" max="2" width="32.25" style="127" bestFit="1" customWidth="1"/>
    <col min="3" max="3" width="31.25" style="127" bestFit="1" customWidth="1"/>
    <col min="4" max="4" width="23" style="127" bestFit="1" customWidth="1"/>
    <col min="5" max="5" width="15.25" style="273" bestFit="1" customWidth="1"/>
    <col min="6" max="6" width="15.125" style="273" bestFit="1" customWidth="1"/>
    <col min="7" max="7" width="20.5" style="273" bestFit="1" customWidth="1"/>
    <col min="8" max="8" width="20.875" style="273" bestFit="1" customWidth="1"/>
    <col min="9" max="9" width="16.75" style="128" bestFit="1" customWidth="1"/>
    <col min="10" max="10" width="19.125" style="128" bestFit="1" customWidth="1"/>
    <col min="11" max="11" width="18.625" style="128" bestFit="1" customWidth="1"/>
    <col min="12" max="12" width="20.375" style="128" bestFit="1" customWidth="1"/>
    <col min="13" max="13" width="22.375" style="273" bestFit="1" customWidth="1"/>
    <col min="14" max="14" width="26.875" style="273" bestFit="1" customWidth="1"/>
    <col min="15" max="15" width="27" style="273" bestFit="1" customWidth="1"/>
    <col min="16" max="16" width="15.25" style="273" bestFit="1" customWidth="1"/>
    <col min="17" max="17" width="26.125" style="100" bestFit="1" customWidth="1"/>
    <col min="18" max="18" width="43.625" style="100" bestFit="1" customWidth="1"/>
    <col min="19" max="19" width="44.25" style="100" bestFit="1" customWidth="1"/>
    <col min="20" max="20" width="28" style="100" bestFit="1" customWidth="1"/>
    <col min="21" max="21" width="54.25" style="100" bestFit="1" customWidth="1"/>
    <col min="22" max="22" width="30" style="100" bestFit="1" customWidth="1"/>
    <col min="23" max="23" width="15.125" style="100" bestFit="1" customWidth="1"/>
    <col min="24" max="24" width="19.375" style="129" bestFit="1" customWidth="1"/>
    <col min="25" max="25" width="25.875" style="129" bestFit="1" customWidth="1"/>
    <col min="26" max="26" width="24.25" style="129" bestFit="1" customWidth="1"/>
    <col min="27" max="27" width="41.5" style="129" bestFit="1" customWidth="1"/>
    <col min="28" max="28" width="30" style="129" bestFit="1" customWidth="1"/>
    <col min="29" max="29" width="21.625" style="129" bestFit="1" customWidth="1"/>
    <col min="30" max="30" width="25.5" style="129" bestFit="1" customWidth="1"/>
    <col min="31" max="31" width="32.375" style="129" bestFit="1" customWidth="1"/>
    <col min="32" max="32" width="33.125" style="129" bestFit="1" customWidth="1"/>
    <col min="33" max="16384" width="9" style="273"/>
  </cols>
  <sheetData>
    <row r="1" spans="1:32" x14ac:dyDescent="0.2">
      <c r="A1" s="273" t="s">
        <v>591</v>
      </c>
      <c r="B1" s="127" t="s">
        <v>1440</v>
      </c>
      <c r="C1" s="127" t="s">
        <v>1441</v>
      </c>
      <c r="D1" s="127" t="s">
        <v>1442</v>
      </c>
      <c r="E1" s="273" t="s">
        <v>1445</v>
      </c>
      <c r="F1" s="273" t="s">
        <v>1446</v>
      </c>
      <c r="G1" s="273" t="s">
        <v>1447</v>
      </c>
      <c r="H1" s="273" t="s">
        <v>1448</v>
      </c>
      <c r="I1" s="128" t="s">
        <v>1449</v>
      </c>
      <c r="J1" s="128" t="s">
        <v>1450</v>
      </c>
      <c r="K1" s="128" t="s">
        <v>1451</v>
      </c>
      <c r="L1" s="128" t="s">
        <v>1452</v>
      </c>
      <c r="M1" s="273" t="s">
        <v>1453</v>
      </c>
      <c r="N1" s="273" t="s">
        <v>1454</v>
      </c>
      <c r="O1" s="273" t="s">
        <v>1455</v>
      </c>
      <c r="P1" s="273" t="s">
        <v>1456</v>
      </c>
      <c r="Q1" s="100" t="s">
        <v>1706</v>
      </c>
      <c r="R1" s="100" t="s">
        <v>1457</v>
      </c>
      <c r="S1" s="100" t="s">
        <v>1458</v>
      </c>
      <c r="T1" s="100" t="s">
        <v>1459</v>
      </c>
      <c r="U1" s="100" t="s">
        <v>1461</v>
      </c>
      <c r="V1" s="100" t="s">
        <v>1462</v>
      </c>
      <c r="W1" s="100" t="s">
        <v>1463</v>
      </c>
      <c r="X1" s="129" t="s">
        <v>1464</v>
      </c>
      <c r="Y1" s="129" t="s">
        <v>1466</v>
      </c>
      <c r="Z1" s="129" t="s">
        <v>1467</v>
      </c>
      <c r="AA1" s="129" t="s">
        <v>1468</v>
      </c>
      <c r="AB1" s="129" t="s">
        <v>1469</v>
      </c>
      <c r="AC1" s="129" t="s">
        <v>1707</v>
      </c>
      <c r="AD1" s="129" t="s">
        <v>1470</v>
      </c>
      <c r="AE1" s="129" t="s">
        <v>1708</v>
      </c>
      <c r="AF1" s="129" t="s">
        <v>1472</v>
      </c>
    </row>
    <row r="2" spans="1:32" x14ac:dyDescent="0.2">
      <c r="A2" s="273" t="s">
        <v>592</v>
      </c>
      <c r="B2" s="127" t="s">
        <v>1473</v>
      </c>
      <c r="C2" s="127" t="s">
        <v>1474</v>
      </c>
      <c r="D2" s="127" t="s">
        <v>1475</v>
      </c>
      <c r="E2" s="273" t="s">
        <v>1478</v>
      </c>
      <c r="F2" s="273" t="s">
        <v>1479</v>
      </c>
      <c r="G2" s="273" t="s">
        <v>1480</v>
      </c>
      <c r="H2" s="273" t="s">
        <v>1481</v>
      </c>
      <c r="I2" s="128" t="s">
        <v>1482</v>
      </c>
      <c r="J2" s="128" t="s">
        <v>1483</v>
      </c>
      <c r="K2" s="128" t="s">
        <v>1484</v>
      </c>
      <c r="L2" s="128" t="s">
        <v>1485</v>
      </c>
      <c r="M2" s="273" t="s">
        <v>1486</v>
      </c>
      <c r="N2" s="273" t="s">
        <v>1487</v>
      </c>
      <c r="O2" s="273" t="s">
        <v>1488</v>
      </c>
      <c r="P2" s="273" t="s">
        <v>1489</v>
      </c>
      <c r="Q2" s="100" t="s">
        <v>1709</v>
      </c>
      <c r="R2" s="100" t="s">
        <v>1490</v>
      </c>
      <c r="S2" s="100" t="s">
        <v>1491</v>
      </c>
      <c r="T2" s="100" t="s">
        <v>1492</v>
      </c>
      <c r="U2" s="100" t="s">
        <v>1494</v>
      </c>
      <c r="V2" s="100" t="s">
        <v>1495</v>
      </c>
      <c r="W2" s="100" t="s">
        <v>1496</v>
      </c>
      <c r="X2" s="129" t="s">
        <v>1497</v>
      </c>
      <c r="Y2" s="129" t="s">
        <v>1499</v>
      </c>
      <c r="Z2" s="129" t="s">
        <v>1500</v>
      </c>
      <c r="AA2" s="129" t="s">
        <v>1501</v>
      </c>
      <c r="AB2" s="129" t="s">
        <v>1502</v>
      </c>
      <c r="AC2" s="129" t="s">
        <v>1710</v>
      </c>
      <c r="AD2" s="129" t="s">
        <v>1503</v>
      </c>
      <c r="AE2" s="129" t="s">
        <v>1711</v>
      </c>
      <c r="AF2" s="129" t="s">
        <v>1505</v>
      </c>
    </row>
    <row r="3" spans="1:32" x14ac:dyDescent="0.2">
      <c r="A3" s="273" t="s">
        <v>593</v>
      </c>
      <c r="B3" s="127">
        <v>49474368.149999999</v>
      </c>
      <c r="C3" s="127">
        <v>807141.3</v>
      </c>
      <c r="D3" s="127">
        <v>22031424.649999999</v>
      </c>
      <c r="E3" s="273">
        <v>123494819</v>
      </c>
      <c r="F3" s="273">
        <v>36042837.729999997</v>
      </c>
      <c r="G3" s="273">
        <v>3319.15</v>
      </c>
      <c r="H3" s="273">
        <v>194900</v>
      </c>
      <c r="I3" s="128">
        <v>611415</v>
      </c>
      <c r="J3" s="128">
        <v>3514066.01</v>
      </c>
      <c r="K3" s="128">
        <v>862148</v>
      </c>
      <c r="L3" s="128">
        <v>1825635.59</v>
      </c>
      <c r="M3" s="273">
        <v>9586</v>
      </c>
      <c r="N3" s="273">
        <v>-5261089.42</v>
      </c>
      <c r="O3" s="273">
        <v>-23227716.75</v>
      </c>
      <c r="P3" s="273">
        <v>288415752.98000002</v>
      </c>
      <c r="Q3" s="100">
        <v>6986.21</v>
      </c>
      <c r="R3" s="100">
        <v>91383832.400000006</v>
      </c>
      <c r="S3" s="100">
        <v>4540236.46</v>
      </c>
      <c r="T3" s="100">
        <v>82508.47</v>
      </c>
      <c r="U3" s="100">
        <v>98453683.819999993</v>
      </c>
      <c r="V3" s="100">
        <v>2</v>
      </c>
      <c r="W3" s="100">
        <v>10237406.039999999</v>
      </c>
      <c r="X3" s="129">
        <v>122157312.56999999</v>
      </c>
      <c r="Y3" s="129">
        <v>93562</v>
      </c>
      <c r="Z3" s="129">
        <v>286982.40000000002</v>
      </c>
      <c r="AA3" s="129">
        <v>54193711.840000004</v>
      </c>
      <c r="AB3" s="129">
        <v>16702666.130000001</v>
      </c>
      <c r="AC3" s="129">
        <v>51340</v>
      </c>
      <c r="AD3" s="129">
        <v>4621.41</v>
      </c>
      <c r="AE3" s="129">
        <v>47000</v>
      </c>
      <c r="AF3" s="129">
        <v>758565.15</v>
      </c>
    </row>
    <row r="4" spans="1:32" x14ac:dyDescent="0.2">
      <c r="A4" s="273" t="s">
        <v>1712</v>
      </c>
      <c r="B4" s="127">
        <v>469141.71</v>
      </c>
      <c r="C4" s="127">
        <v>0</v>
      </c>
      <c r="D4" s="127">
        <v>109882.46</v>
      </c>
      <c r="E4" s="273">
        <v>363969.51</v>
      </c>
      <c r="F4" s="273">
        <v>155477.85999999999</v>
      </c>
      <c r="J4" s="128">
        <v>13100</v>
      </c>
      <c r="O4" s="273">
        <v>-1529438.95</v>
      </c>
      <c r="P4" s="273">
        <v>2193223.69</v>
      </c>
      <c r="R4" s="100">
        <v>928854.89</v>
      </c>
      <c r="T4" s="100">
        <v>472.69</v>
      </c>
      <c r="U4" s="100">
        <v>572830</v>
      </c>
      <c r="X4" s="129">
        <v>684770.88</v>
      </c>
      <c r="AA4" s="129">
        <v>326989.5</v>
      </c>
      <c r="AB4" s="129">
        <v>65431.4</v>
      </c>
    </row>
    <row r="5" spans="1:32" x14ac:dyDescent="0.2">
      <c r="A5" s="273" t="s">
        <v>1713</v>
      </c>
      <c r="B5" s="127">
        <v>398596.79</v>
      </c>
      <c r="C5" s="127">
        <v>0</v>
      </c>
      <c r="D5" s="127">
        <v>109902.38</v>
      </c>
      <c r="E5" s="273">
        <v>881934.86</v>
      </c>
      <c r="F5" s="273">
        <v>546477.16</v>
      </c>
      <c r="O5" s="273">
        <v>262163.12</v>
      </c>
      <c r="P5" s="273">
        <v>1265427.9099999999</v>
      </c>
      <c r="R5" s="100">
        <v>2041460.03</v>
      </c>
      <c r="T5" s="100">
        <v>504.42</v>
      </c>
      <c r="U5" s="100">
        <v>914560</v>
      </c>
      <c r="X5" s="129">
        <v>1092660</v>
      </c>
      <c r="AA5" s="129">
        <v>1374194.74</v>
      </c>
      <c r="AB5" s="129">
        <v>60890.55</v>
      </c>
    </row>
    <row r="6" spans="1:32" x14ac:dyDescent="0.2">
      <c r="A6" s="273" t="s">
        <v>1714</v>
      </c>
      <c r="B6" s="127">
        <v>656079.61</v>
      </c>
      <c r="C6" s="127">
        <v>0</v>
      </c>
      <c r="D6" s="127">
        <v>165873.56</v>
      </c>
      <c r="E6" s="273">
        <v>934562.49</v>
      </c>
      <c r="F6" s="273">
        <v>389586.84</v>
      </c>
      <c r="L6" s="128">
        <v>139.74</v>
      </c>
      <c r="O6" s="273">
        <v>-1336009.9099999999</v>
      </c>
      <c r="P6" s="273">
        <v>3482828.65</v>
      </c>
      <c r="R6" s="100">
        <v>1302423.03</v>
      </c>
      <c r="S6" s="100">
        <v>144805</v>
      </c>
      <c r="T6" s="100">
        <v>698.06</v>
      </c>
      <c r="U6" s="100">
        <v>879560</v>
      </c>
      <c r="W6" s="100">
        <v>17376</v>
      </c>
      <c r="X6" s="129">
        <v>1041190</v>
      </c>
      <c r="AA6" s="129">
        <v>1216058.32</v>
      </c>
      <c r="AB6" s="129">
        <v>74387.75</v>
      </c>
    </row>
    <row r="7" spans="1:32" x14ac:dyDescent="0.2">
      <c r="A7" s="273" t="s">
        <v>1715</v>
      </c>
      <c r="B7" s="127">
        <v>260851.26</v>
      </c>
      <c r="C7" s="127">
        <v>0</v>
      </c>
      <c r="D7" s="127">
        <v>202227</v>
      </c>
      <c r="E7" s="273">
        <v>592537.86</v>
      </c>
      <c r="F7" s="273">
        <v>483911.78</v>
      </c>
      <c r="J7" s="128">
        <v>222001.63</v>
      </c>
      <c r="O7" s="273">
        <v>-2636279.2200000002</v>
      </c>
      <c r="P7" s="273">
        <v>3940312</v>
      </c>
      <c r="R7" s="100">
        <v>1306140.06</v>
      </c>
      <c r="T7" s="100">
        <v>307</v>
      </c>
      <c r="U7" s="100">
        <v>510680</v>
      </c>
      <c r="X7" s="129">
        <v>700614</v>
      </c>
      <c r="AA7" s="129">
        <v>929752.47</v>
      </c>
      <c r="AB7" s="129">
        <v>169610.25</v>
      </c>
      <c r="AF7" s="129">
        <v>618.85</v>
      </c>
    </row>
    <row r="8" spans="1:32" x14ac:dyDescent="0.2">
      <c r="A8" s="273" t="s">
        <v>1716</v>
      </c>
      <c r="B8" s="127">
        <v>712089.04</v>
      </c>
      <c r="C8" s="127">
        <v>0</v>
      </c>
      <c r="D8" s="127">
        <v>42770.74</v>
      </c>
      <c r="E8" s="273">
        <v>405286.86</v>
      </c>
      <c r="F8" s="273">
        <v>172101.28</v>
      </c>
      <c r="H8" s="273">
        <v>194900</v>
      </c>
      <c r="I8" s="128">
        <v>0</v>
      </c>
      <c r="J8" s="128">
        <v>10200</v>
      </c>
      <c r="L8" s="128">
        <v>260</v>
      </c>
      <c r="O8" s="273">
        <v>-1416665.48</v>
      </c>
      <c r="P8" s="273">
        <v>2735240.51</v>
      </c>
      <c r="R8" s="100">
        <v>619748.11</v>
      </c>
      <c r="S8" s="100">
        <v>361176.73</v>
      </c>
      <c r="T8" s="100">
        <v>1281.98</v>
      </c>
      <c r="U8" s="100">
        <v>720410</v>
      </c>
      <c r="X8" s="129">
        <v>780890</v>
      </c>
      <c r="Z8" s="129">
        <v>3106</v>
      </c>
      <c r="AA8" s="129">
        <v>397033.08</v>
      </c>
      <c r="AB8" s="129">
        <v>67600.850000000006</v>
      </c>
      <c r="AF8" s="129">
        <v>250000</v>
      </c>
    </row>
    <row r="9" spans="1:32" x14ac:dyDescent="0.2">
      <c r="A9" s="273" t="s">
        <v>1717</v>
      </c>
      <c r="B9" s="127">
        <v>344125.82</v>
      </c>
      <c r="C9" s="127">
        <v>0</v>
      </c>
      <c r="D9" s="127">
        <v>132619.93</v>
      </c>
      <c r="E9" s="273">
        <v>757035.11</v>
      </c>
      <c r="F9" s="273">
        <v>1101382.94</v>
      </c>
      <c r="L9" s="128">
        <v>0</v>
      </c>
      <c r="O9" s="273">
        <v>90211.9</v>
      </c>
      <c r="P9" s="273">
        <v>2266802.89</v>
      </c>
      <c r="R9" s="100">
        <v>607956.66</v>
      </c>
      <c r="T9" s="100">
        <v>411.21</v>
      </c>
      <c r="U9" s="100">
        <v>593140</v>
      </c>
      <c r="X9" s="129">
        <v>653338</v>
      </c>
      <c r="AA9" s="129">
        <v>312811.96000000002</v>
      </c>
      <c r="AB9" s="129">
        <v>122723.35</v>
      </c>
      <c r="AF9" s="129">
        <v>120684.11</v>
      </c>
    </row>
    <row r="10" spans="1:32" x14ac:dyDescent="0.2">
      <c r="A10" s="273" t="s">
        <v>1718</v>
      </c>
      <c r="B10" s="127">
        <v>571780.87</v>
      </c>
      <c r="C10" s="127">
        <v>0</v>
      </c>
      <c r="D10" s="127">
        <v>486389.08</v>
      </c>
      <c r="E10" s="273">
        <v>946765.54</v>
      </c>
      <c r="F10" s="273">
        <v>501791.36</v>
      </c>
      <c r="J10" s="128">
        <v>19424</v>
      </c>
      <c r="O10" s="273">
        <v>-1347413.33</v>
      </c>
      <c r="P10" s="273">
        <v>2678016.84</v>
      </c>
      <c r="R10" s="100">
        <v>1779218.21</v>
      </c>
      <c r="T10" s="100">
        <v>670.84</v>
      </c>
      <c r="U10" s="100">
        <v>735060</v>
      </c>
      <c r="X10" s="129">
        <v>805215</v>
      </c>
      <c r="AA10" s="129">
        <v>455228.26</v>
      </c>
      <c r="AB10" s="129">
        <v>95349.45</v>
      </c>
    </row>
    <row r="11" spans="1:32" x14ac:dyDescent="0.2">
      <c r="A11" s="273" t="s">
        <v>1719</v>
      </c>
      <c r="B11" s="127">
        <v>310731.05</v>
      </c>
      <c r="C11" s="127">
        <v>0</v>
      </c>
      <c r="D11" s="127">
        <v>192411.39</v>
      </c>
      <c r="E11" s="273">
        <v>2131258.63</v>
      </c>
      <c r="F11" s="273">
        <v>157811.4</v>
      </c>
      <c r="J11" s="128">
        <v>150</v>
      </c>
      <c r="L11" s="128">
        <v>25804.73</v>
      </c>
      <c r="O11" s="273">
        <v>2087829.96</v>
      </c>
      <c r="P11" s="273">
        <v>585220.22</v>
      </c>
      <c r="R11" s="100">
        <v>1005227.84</v>
      </c>
      <c r="T11" s="100">
        <v>359.73</v>
      </c>
      <c r="U11" s="100">
        <v>432290</v>
      </c>
      <c r="X11" s="129">
        <v>610780</v>
      </c>
      <c r="AA11" s="129">
        <v>610675.56000000006</v>
      </c>
      <c r="AB11" s="129">
        <v>105608.45</v>
      </c>
      <c r="AF11" s="129">
        <v>24925</v>
      </c>
    </row>
    <row r="12" spans="1:32" x14ac:dyDescent="0.2">
      <c r="A12" s="273" t="s">
        <v>1720</v>
      </c>
      <c r="B12" s="127">
        <v>480306.8</v>
      </c>
      <c r="C12" s="127">
        <v>0</v>
      </c>
      <c r="D12" s="127">
        <v>272359.67</v>
      </c>
      <c r="E12" s="273">
        <v>525696.86</v>
      </c>
      <c r="F12" s="273">
        <v>1045671.32</v>
      </c>
      <c r="L12" s="128">
        <v>0</v>
      </c>
      <c r="O12" s="273">
        <v>282806.27</v>
      </c>
      <c r="P12" s="273">
        <v>1804328.64</v>
      </c>
      <c r="R12" s="100">
        <v>907835.93</v>
      </c>
      <c r="T12" s="100">
        <v>811.19</v>
      </c>
      <c r="U12" s="100">
        <v>1045810</v>
      </c>
      <c r="X12" s="129">
        <v>1087810</v>
      </c>
      <c r="AA12" s="129">
        <v>241736.53</v>
      </c>
      <c r="AB12" s="129">
        <v>163010.85</v>
      </c>
      <c r="AF12" s="129">
        <v>225000</v>
      </c>
    </row>
    <row r="13" spans="1:32" x14ac:dyDescent="0.2">
      <c r="A13" s="273" t="s">
        <v>1721</v>
      </c>
      <c r="B13" s="127">
        <v>273913.28000000003</v>
      </c>
      <c r="C13" s="127">
        <v>0</v>
      </c>
      <c r="D13" s="127">
        <v>87373.04</v>
      </c>
      <c r="E13" s="273">
        <v>194216.97</v>
      </c>
      <c r="F13" s="273">
        <v>315580.09000000003</v>
      </c>
      <c r="J13" s="128">
        <v>64738</v>
      </c>
      <c r="L13" s="128">
        <v>0</v>
      </c>
      <c r="O13" s="273">
        <v>-148025.70000000001</v>
      </c>
      <c r="P13" s="273">
        <v>667029.63</v>
      </c>
      <c r="R13" s="100">
        <v>692174.83</v>
      </c>
      <c r="T13" s="100">
        <v>256.63</v>
      </c>
      <c r="U13" s="100">
        <v>677130</v>
      </c>
      <c r="X13" s="129">
        <v>855450</v>
      </c>
      <c r="AA13" s="129">
        <v>184742.86</v>
      </c>
      <c r="AB13" s="129">
        <v>34574.15</v>
      </c>
    </row>
    <row r="14" spans="1:32" x14ac:dyDescent="0.2">
      <c r="A14" s="273" t="s">
        <v>1722</v>
      </c>
      <c r="B14" s="127">
        <v>225772.82</v>
      </c>
      <c r="C14" s="127">
        <v>0</v>
      </c>
      <c r="D14" s="127">
        <v>240879.8</v>
      </c>
      <c r="E14" s="273">
        <v>3</v>
      </c>
      <c r="F14" s="273">
        <v>343321.5</v>
      </c>
      <c r="J14" s="128">
        <v>32724</v>
      </c>
      <c r="O14" s="273">
        <v>-208103.87</v>
      </c>
      <c r="P14" s="273">
        <v>818351.54</v>
      </c>
      <c r="R14" s="100">
        <v>994637.48</v>
      </c>
      <c r="T14" s="100">
        <v>181.47</v>
      </c>
      <c r="U14" s="100">
        <v>387810</v>
      </c>
      <c r="W14" s="100">
        <v>400000</v>
      </c>
      <c r="X14" s="129">
        <v>566060</v>
      </c>
      <c r="AA14" s="129">
        <v>1007496.85</v>
      </c>
      <c r="AB14" s="129">
        <v>34596.65</v>
      </c>
    </row>
    <row r="15" spans="1:32" x14ac:dyDescent="0.2">
      <c r="A15" s="273" t="s">
        <v>1723</v>
      </c>
      <c r="B15" s="127">
        <v>379974.41</v>
      </c>
      <c r="C15" s="127">
        <v>0</v>
      </c>
      <c r="D15" s="127">
        <v>92979.06</v>
      </c>
      <c r="E15" s="273">
        <v>1949904.37</v>
      </c>
      <c r="F15" s="273">
        <v>304452.59999999998</v>
      </c>
      <c r="J15" s="128">
        <v>5000</v>
      </c>
      <c r="L15" s="128">
        <v>2105.0500000000002</v>
      </c>
      <c r="O15" s="273">
        <v>-1432241.36</v>
      </c>
      <c r="P15" s="273">
        <v>3873985.05</v>
      </c>
      <c r="R15" s="100">
        <v>960674.13</v>
      </c>
      <c r="S15" s="100">
        <v>107750</v>
      </c>
      <c r="T15" s="100">
        <v>263</v>
      </c>
      <c r="U15" s="100">
        <v>831260</v>
      </c>
      <c r="X15" s="129">
        <v>1033938</v>
      </c>
      <c r="AA15" s="129">
        <v>506258.28</v>
      </c>
      <c r="AB15" s="129">
        <v>73773.149999999994</v>
      </c>
    </row>
    <row r="16" spans="1:32" x14ac:dyDescent="0.2">
      <c r="A16" s="273" t="s">
        <v>1724</v>
      </c>
      <c r="B16" s="127">
        <v>252066.41</v>
      </c>
      <c r="C16" s="127">
        <v>0</v>
      </c>
      <c r="D16" s="127">
        <v>54597.71</v>
      </c>
      <c r="E16" s="273">
        <v>1548915.86</v>
      </c>
      <c r="F16" s="273">
        <v>205697.57</v>
      </c>
      <c r="O16" s="273">
        <v>-119692.8</v>
      </c>
      <c r="P16" s="273">
        <v>2037072.22</v>
      </c>
      <c r="R16" s="100">
        <v>644811.26</v>
      </c>
      <c r="T16" s="100">
        <v>155.01</v>
      </c>
      <c r="U16" s="100">
        <v>504400</v>
      </c>
      <c r="W16" s="100">
        <v>70000</v>
      </c>
      <c r="X16" s="129">
        <v>672928</v>
      </c>
      <c r="AA16" s="129">
        <v>325515.19</v>
      </c>
      <c r="AB16" s="129">
        <v>72340.95</v>
      </c>
    </row>
    <row r="17" spans="1:32" x14ac:dyDescent="0.2">
      <c r="A17" s="273" t="s">
        <v>1725</v>
      </c>
      <c r="B17" s="127">
        <v>395669.54</v>
      </c>
      <c r="C17" s="127">
        <v>0</v>
      </c>
      <c r="D17" s="127">
        <v>67534.91</v>
      </c>
      <c r="E17" s="273">
        <v>280330.23999999999</v>
      </c>
      <c r="F17" s="273">
        <v>504573</v>
      </c>
      <c r="J17" s="128">
        <v>45</v>
      </c>
      <c r="O17" s="273">
        <v>-174280.82</v>
      </c>
      <c r="P17" s="273">
        <v>2706524.69</v>
      </c>
      <c r="R17" s="100">
        <v>664292.96</v>
      </c>
      <c r="S17" s="100">
        <v>73350</v>
      </c>
      <c r="T17" s="100">
        <v>556.82000000000005</v>
      </c>
      <c r="U17" s="100">
        <v>530000</v>
      </c>
      <c r="X17" s="129">
        <v>612466</v>
      </c>
      <c r="AA17" s="129">
        <v>1863072.01</v>
      </c>
      <c r="AB17" s="129">
        <v>74556.95</v>
      </c>
    </row>
    <row r="18" spans="1:32" x14ac:dyDescent="0.2">
      <c r="A18" s="273" t="s">
        <v>1726</v>
      </c>
      <c r="B18" s="127">
        <v>195945.28</v>
      </c>
      <c r="C18" s="127">
        <v>44600</v>
      </c>
      <c r="D18" s="127">
        <v>107954.02</v>
      </c>
      <c r="E18" s="273">
        <v>83665.039999999994</v>
      </c>
      <c r="F18" s="273">
        <v>227260.75</v>
      </c>
      <c r="O18" s="273">
        <v>128166.69</v>
      </c>
      <c r="P18" s="273">
        <v>865508.28</v>
      </c>
      <c r="R18" s="100">
        <v>1359886.8</v>
      </c>
      <c r="T18" s="100">
        <v>270.82</v>
      </c>
      <c r="U18" s="100">
        <v>778800</v>
      </c>
      <c r="X18" s="129">
        <v>848800</v>
      </c>
      <c r="AA18" s="129">
        <v>1536486.95</v>
      </c>
      <c r="AB18" s="129">
        <v>91624.55</v>
      </c>
    </row>
    <row r="19" spans="1:32" x14ac:dyDescent="0.2">
      <c r="A19" s="273" t="s">
        <v>1727</v>
      </c>
      <c r="B19" s="127">
        <v>373034.9</v>
      </c>
      <c r="C19" s="127">
        <v>0</v>
      </c>
      <c r="D19" s="127">
        <v>59771.55</v>
      </c>
      <c r="E19" s="273">
        <v>48150.15</v>
      </c>
      <c r="F19" s="273">
        <v>150308.49</v>
      </c>
      <c r="I19" s="128">
        <v>0</v>
      </c>
      <c r="O19" s="273">
        <v>-2879858</v>
      </c>
      <c r="P19" s="273">
        <v>2831701.19</v>
      </c>
      <c r="R19" s="100">
        <v>1427059.76</v>
      </c>
      <c r="T19" s="100">
        <v>357.59</v>
      </c>
      <c r="U19" s="100">
        <v>327250</v>
      </c>
      <c r="X19" s="129">
        <v>472859.5</v>
      </c>
      <c r="AA19" s="129">
        <v>544141.5</v>
      </c>
      <c r="AB19" s="129">
        <v>52599.95</v>
      </c>
    </row>
    <row r="20" spans="1:32" x14ac:dyDescent="0.2">
      <c r="A20" s="273" t="s">
        <v>1728</v>
      </c>
      <c r="B20" s="127">
        <v>553666.68000000005</v>
      </c>
      <c r="C20" s="127">
        <v>0</v>
      </c>
      <c r="D20" s="127">
        <v>185581.44</v>
      </c>
      <c r="E20" s="273">
        <v>2575776.91</v>
      </c>
      <c r="F20" s="273">
        <v>434410.59</v>
      </c>
      <c r="L20" s="128">
        <v>1000</v>
      </c>
      <c r="O20" s="273">
        <v>-1934955.9</v>
      </c>
      <c r="P20" s="273">
        <v>5546813.3099999996</v>
      </c>
      <c r="R20" s="100">
        <v>887422.17</v>
      </c>
      <c r="T20" s="100">
        <v>907.13</v>
      </c>
      <c r="U20" s="100">
        <v>436850</v>
      </c>
      <c r="X20" s="129">
        <v>534830</v>
      </c>
      <c r="Z20" s="129">
        <v>33206</v>
      </c>
      <c r="AA20" s="129">
        <v>524278.44</v>
      </c>
      <c r="AB20" s="129">
        <v>91518.65</v>
      </c>
      <c r="AF20" s="129">
        <v>1350</v>
      </c>
    </row>
    <row r="21" spans="1:32" x14ac:dyDescent="0.2">
      <c r="A21" s="273" t="s">
        <v>1729</v>
      </c>
      <c r="B21" s="127">
        <v>434135.47</v>
      </c>
      <c r="C21" s="127">
        <v>0</v>
      </c>
      <c r="D21" s="127">
        <v>190919.26</v>
      </c>
      <c r="E21" s="273">
        <v>2559300.7999999998</v>
      </c>
      <c r="F21" s="273">
        <v>1234963.27</v>
      </c>
      <c r="L21" s="128">
        <v>0</v>
      </c>
      <c r="O21" s="273">
        <v>2638502.58</v>
      </c>
      <c r="P21" s="273">
        <v>1606327.04</v>
      </c>
      <c r="R21" s="100">
        <v>2454590.27</v>
      </c>
      <c r="T21" s="100">
        <v>346.19</v>
      </c>
      <c r="U21" s="100">
        <v>1115072</v>
      </c>
      <c r="X21" s="129">
        <v>1457530</v>
      </c>
      <c r="AA21" s="129">
        <v>1803494.48</v>
      </c>
      <c r="AB21" s="129">
        <v>111468.8</v>
      </c>
    </row>
    <row r="22" spans="1:32" x14ac:dyDescent="0.2">
      <c r="A22" s="273" t="s">
        <v>1730</v>
      </c>
      <c r="B22" s="127">
        <v>469242.14</v>
      </c>
      <c r="C22" s="127">
        <v>0</v>
      </c>
      <c r="D22" s="127">
        <v>44556.54</v>
      </c>
      <c r="E22" s="273">
        <v>1935369.17</v>
      </c>
      <c r="F22" s="273">
        <v>508312.09</v>
      </c>
      <c r="I22" s="128">
        <v>0</v>
      </c>
      <c r="J22" s="128">
        <v>0</v>
      </c>
      <c r="L22" s="128">
        <v>698</v>
      </c>
      <c r="O22" s="273">
        <v>1523738.49</v>
      </c>
      <c r="P22" s="273">
        <v>1373222.93</v>
      </c>
      <c r="R22" s="100">
        <v>741002.65</v>
      </c>
      <c r="T22" s="100">
        <v>728.99</v>
      </c>
      <c r="U22" s="100">
        <v>818200</v>
      </c>
      <c r="X22" s="129">
        <v>887542</v>
      </c>
      <c r="Y22" s="129">
        <v>11000</v>
      </c>
      <c r="Z22" s="129">
        <v>19000</v>
      </c>
      <c r="AA22" s="129">
        <v>440619.67</v>
      </c>
      <c r="AB22" s="129">
        <v>132937.45000000001</v>
      </c>
    </row>
    <row r="23" spans="1:32" x14ac:dyDescent="0.2">
      <c r="A23" s="273" t="s">
        <v>1731</v>
      </c>
      <c r="B23" s="127">
        <v>742061.5</v>
      </c>
      <c r="C23" s="127">
        <v>70000</v>
      </c>
      <c r="D23" s="127">
        <v>88640.54</v>
      </c>
      <c r="E23" s="273">
        <v>2549567.54</v>
      </c>
      <c r="F23" s="273">
        <v>213357.85</v>
      </c>
      <c r="J23" s="128">
        <v>31091</v>
      </c>
      <c r="O23" s="273">
        <v>3082603.73</v>
      </c>
      <c r="P23" s="273">
        <v>466379.49</v>
      </c>
      <c r="R23" s="100">
        <v>511400.93</v>
      </c>
      <c r="S23" s="100">
        <v>117555</v>
      </c>
      <c r="T23" s="100">
        <v>1041.47</v>
      </c>
      <c r="U23" s="100">
        <v>320270</v>
      </c>
      <c r="W23" s="100">
        <v>119000</v>
      </c>
      <c r="X23" s="129">
        <v>509660</v>
      </c>
      <c r="AA23" s="129">
        <v>376851.89</v>
      </c>
      <c r="AB23" s="129">
        <v>91076.3</v>
      </c>
    </row>
    <row r="24" spans="1:32" x14ac:dyDescent="0.2">
      <c r="A24" s="273" t="s">
        <v>1732</v>
      </c>
      <c r="B24" s="127">
        <v>323102.78000000003</v>
      </c>
      <c r="C24" s="127">
        <v>26000</v>
      </c>
      <c r="D24" s="127">
        <v>87447.88</v>
      </c>
      <c r="E24" s="273">
        <v>325572.96999999997</v>
      </c>
      <c r="F24" s="273">
        <v>360625.55</v>
      </c>
      <c r="O24" s="273">
        <v>-448549.25</v>
      </c>
      <c r="P24" s="273">
        <v>1804328.64</v>
      </c>
      <c r="R24" s="100">
        <v>622183.43999999994</v>
      </c>
      <c r="S24" s="100">
        <v>365800</v>
      </c>
      <c r="T24" s="100">
        <v>265.18</v>
      </c>
      <c r="U24" s="100">
        <v>511090</v>
      </c>
      <c r="X24" s="129">
        <v>579503</v>
      </c>
      <c r="AA24" s="129">
        <v>1102288.78</v>
      </c>
      <c r="AB24" s="129">
        <v>53808.05</v>
      </c>
    </row>
    <row r="25" spans="1:32" x14ac:dyDescent="0.2">
      <c r="A25" s="273" t="s">
        <v>1733</v>
      </c>
      <c r="B25" s="127">
        <v>410407.36</v>
      </c>
      <c r="C25" s="127">
        <v>4560</v>
      </c>
      <c r="D25" s="127">
        <v>352362.18</v>
      </c>
      <c r="E25" s="273">
        <v>457244.98</v>
      </c>
      <c r="F25" s="273">
        <v>93731.98</v>
      </c>
      <c r="J25" s="128">
        <v>14751.19</v>
      </c>
      <c r="O25" s="273">
        <v>-630879.27</v>
      </c>
      <c r="P25" s="273">
        <v>1601555.91</v>
      </c>
      <c r="R25" s="100">
        <v>1869076.41</v>
      </c>
      <c r="T25" s="100">
        <v>452.98</v>
      </c>
      <c r="U25" s="100">
        <v>508410</v>
      </c>
      <c r="X25" s="129">
        <v>789550</v>
      </c>
      <c r="Z25" s="129">
        <v>3106</v>
      </c>
      <c r="AA25" s="129">
        <v>1146246.82</v>
      </c>
      <c r="AB25" s="129">
        <v>90919.9</v>
      </c>
      <c r="AF25" s="129">
        <v>1</v>
      </c>
    </row>
    <row r="26" spans="1:32" x14ac:dyDescent="0.2">
      <c r="A26" s="273" t="s">
        <v>1734</v>
      </c>
      <c r="B26" s="127">
        <v>230353.55</v>
      </c>
      <c r="C26" s="127">
        <v>0</v>
      </c>
      <c r="D26" s="127">
        <v>270491.21999999997</v>
      </c>
      <c r="E26" s="273">
        <v>128700.22</v>
      </c>
      <c r="F26" s="273">
        <v>233943.39</v>
      </c>
      <c r="J26" s="128">
        <v>5700</v>
      </c>
      <c r="O26" s="273">
        <v>-449481.79</v>
      </c>
      <c r="P26" s="273">
        <v>1188537.31</v>
      </c>
      <c r="R26" s="100">
        <v>689838.67</v>
      </c>
      <c r="T26" s="100">
        <v>353.8</v>
      </c>
      <c r="U26" s="100">
        <v>554190</v>
      </c>
      <c r="X26" s="129">
        <v>785840</v>
      </c>
      <c r="Z26" s="129">
        <v>9660</v>
      </c>
      <c r="AA26" s="129">
        <v>279952.96000000002</v>
      </c>
      <c r="AB26" s="129">
        <v>51088.65</v>
      </c>
    </row>
    <row r="27" spans="1:32" x14ac:dyDescent="0.2">
      <c r="A27" s="273" t="s">
        <v>1854</v>
      </c>
      <c r="B27" s="127">
        <v>347760.23</v>
      </c>
      <c r="C27" s="127">
        <v>0</v>
      </c>
      <c r="D27" s="127">
        <v>108210.28</v>
      </c>
      <c r="E27" s="273">
        <v>687756.56</v>
      </c>
      <c r="F27" s="273">
        <v>321199.63</v>
      </c>
      <c r="J27" s="128">
        <v>13854</v>
      </c>
      <c r="L27" s="128">
        <v>415572.97</v>
      </c>
      <c r="O27" s="273">
        <v>-1963265.48</v>
      </c>
      <c r="P27" s="273">
        <v>3378480.39</v>
      </c>
      <c r="R27" s="100">
        <v>213932.91</v>
      </c>
      <c r="T27" s="100">
        <v>323.11</v>
      </c>
      <c r="U27" s="100">
        <v>561870</v>
      </c>
      <c r="X27" s="129">
        <v>661830</v>
      </c>
      <c r="AA27" s="129">
        <v>324920.90000000002</v>
      </c>
      <c r="AB27" s="129">
        <v>164716.29999999999</v>
      </c>
    </row>
    <row r="28" spans="1:32" x14ac:dyDescent="0.2">
      <c r="A28" s="273" t="s">
        <v>1859</v>
      </c>
      <c r="B28" s="127">
        <v>592742.17000000004</v>
      </c>
      <c r="C28" s="127">
        <v>0</v>
      </c>
      <c r="D28" s="127">
        <v>114773.78</v>
      </c>
      <c r="E28" s="273">
        <v>3515596.2</v>
      </c>
      <c r="F28" s="273">
        <v>232808.91</v>
      </c>
      <c r="J28" s="128">
        <v>22272</v>
      </c>
      <c r="O28" s="273">
        <v>-622551.92000000004</v>
      </c>
      <c r="P28" s="273">
        <v>4652638.84</v>
      </c>
      <c r="R28" s="100">
        <v>634721.93000000005</v>
      </c>
      <c r="S28" s="100">
        <v>99650</v>
      </c>
      <c r="T28" s="100">
        <v>622.07000000000005</v>
      </c>
      <c r="U28" s="100">
        <v>269000</v>
      </c>
      <c r="X28" s="129">
        <v>337585</v>
      </c>
      <c r="AA28" s="129">
        <v>178493.21</v>
      </c>
      <c r="AB28" s="129">
        <v>81702.649999999994</v>
      </c>
    </row>
    <row r="29" spans="1:32" x14ac:dyDescent="0.2">
      <c r="A29" s="273" t="s">
        <v>1735</v>
      </c>
      <c r="B29" s="127">
        <v>176712.48</v>
      </c>
      <c r="C29" s="127">
        <v>0</v>
      </c>
      <c r="D29" s="127">
        <v>8340</v>
      </c>
      <c r="E29" s="273">
        <v>2435219.6</v>
      </c>
      <c r="F29" s="273">
        <v>252457.58</v>
      </c>
      <c r="J29" s="128">
        <v>5460</v>
      </c>
      <c r="O29" s="273">
        <v>-1057125.8</v>
      </c>
      <c r="P29" s="273">
        <v>3908830.71</v>
      </c>
      <c r="R29" s="100">
        <v>254873.82</v>
      </c>
      <c r="T29" s="100">
        <v>194.97</v>
      </c>
      <c r="U29" s="100">
        <v>863900</v>
      </c>
      <c r="W29" s="100">
        <v>627806.87</v>
      </c>
      <c r="X29" s="129">
        <v>1214674</v>
      </c>
      <c r="Z29" s="129">
        <v>4000</v>
      </c>
      <c r="AA29" s="129">
        <v>363203.96</v>
      </c>
      <c r="AB29" s="129">
        <v>127527.95</v>
      </c>
      <c r="AC29" s="129">
        <v>1100</v>
      </c>
    </row>
    <row r="30" spans="1:32" x14ac:dyDescent="0.2">
      <c r="A30" s="273" t="s">
        <v>1736</v>
      </c>
      <c r="B30" s="127">
        <v>169620.42</v>
      </c>
      <c r="C30" s="127">
        <v>78812</v>
      </c>
      <c r="D30" s="127">
        <v>106591.81</v>
      </c>
      <c r="E30" s="273">
        <v>1029936</v>
      </c>
      <c r="F30" s="273">
        <v>326433</v>
      </c>
      <c r="L30" s="128">
        <v>567381.78</v>
      </c>
      <c r="O30" s="273">
        <v>-2673952.41</v>
      </c>
      <c r="P30" s="273">
        <v>3967213.3</v>
      </c>
      <c r="Q30" s="100">
        <v>431.69</v>
      </c>
      <c r="R30" s="100">
        <v>635353.11</v>
      </c>
      <c r="U30" s="100">
        <v>772170</v>
      </c>
      <c r="W30" s="100">
        <v>100000</v>
      </c>
      <c r="X30" s="129">
        <v>987550</v>
      </c>
      <c r="Z30" s="129">
        <v>7932</v>
      </c>
      <c r="AA30" s="129">
        <v>563590.24</v>
      </c>
      <c r="AB30" s="129">
        <v>90692</v>
      </c>
    </row>
    <row r="31" spans="1:32" x14ac:dyDescent="0.2">
      <c r="A31" s="273" t="s">
        <v>1737</v>
      </c>
      <c r="B31" s="127">
        <v>404979.19</v>
      </c>
      <c r="C31" s="127">
        <v>0</v>
      </c>
      <c r="D31" s="127">
        <v>64467.32</v>
      </c>
      <c r="E31" s="273">
        <v>73430.570000000007</v>
      </c>
      <c r="F31" s="273">
        <v>384222.75</v>
      </c>
      <c r="O31" s="273">
        <v>-933234.62</v>
      </c>
      <c r="P31" s="273">
        <v>1728640.99</v>
      </c>
      <c r="R31" s="100">
        <v>680857.31</v>
      </c>
      <c r="T31" s="100">
        <v>585.17999999999995</v>
      </c>
      <c r="U31" s="100">
        <v>648470</v>
      </c>
      <c r="X31" s="129">
        <v>714480</v>
      </c>
      <c r="Z31" s="129">
        <v>14324</v>
      </c>
      <c r="AA31" s="129">
        <v>276472.88</v>
      </c>
      <c r="AB31" s="129">
        <v>105307.8</v>
      </c>
      <c r="AC31" s="129">
        <v>50000</v>
      </c>
      <c r="AF31" s="129">
        <v>33894.35</v>
      </c>
    </row>
    <row r="32" spans="1:32" x14ac:dyDescent="0.2">
      <c r="A32" s="273" t="s">
        <v>1738</v>
      </c>
      <c r="B32" s="127">
        <v>107302.66</v>
      </c>
      <c r="C32" s="127">
        <v>30246</v>
      </c>
      <c r="D32" s="127">
        <v>252409.65</v>
      </c>
      <c r="E32" s="273">
        <v>60548.26</v>
      </c>
      <c r="F32" s="273">
        <v>316119.77</v>
      </c>
      <c r="L32" s="128">
        <v>263407.45</v>
      </c>
      <c r="O32" s="273">
        <v>-1682054.14</v>
      </c>
      <c r="P32" s="273">
        <v>2399403.2599999998</v>
      </c>
      <c r="R32" s="100">
        <v>330849.03000000003</v>
      </c>
      <c r="T32" s="100">
        <v>322.7</v>
      </c>
      <c r="W32" s="100">
        <v>124396.36</v>
      </c>
      <c r="X32" s="129">
        <v>154064</v>
      </c>
      <c r="Z32" s="129">
        <v>35014</v>
      </c>
      <c r="AA32" s="129">
        <v>300368.90000000002</v>
      </c>
      <c r="AB32" s="129">
        <v>83198.070000000007</v>
      </c>
      <c r="AE32" s="129">
        <v>47000</v>
      </c>
      <c r="AF32" s="129">
        <v>23.74</v>
      </c>
    </row>
    <row r="33" spans="1:32" x14ac:dyDescent="0.2">
      <c r="A33" s="273" t="s">
        <v>1739</v>
      </c>
      <c r="B33" s="127">
        <v>425889.53</v>
      </c>
      <c r="C33" s="127">
        <v>0</v>
      </c>
      <c r="D33" s="127">
        <v>135862.25</v>
      </c>
      <c r="E33" s="273">
        <v>11390224.1</v>
      </c>
      <c r="F33" s="273">
        <v>390822.57</v>
      </c>
      <c r="L33" s="128">
        <v>334.26</v>
      </c>
      <c r="O33" s="273">
        <v>4131487.99</v>
      </c>
      <c r="P33" s="273">
        <v>8039383.1299999999</v>
      </c>
      <c r="R33" s="100">
        <v>697836.68</v>
      </c>
      <c r="S33" s="100">
        <v>20000</v>
      </c>
      <c r="T33" s="100">
        <v>472.88</v>
      </c>
      <c r="U33" s="100">
        <v>502070</v>
      </c>
      <c r="W33" s="100">
        <v>339940</v>
      </c>
      <c r="X33" s="129">
        <v>808390</v>
      </c>
      <c r="Z33" s="129">
        <v>11169</v>
      </c>
      <c r="AA33" s="129">
        <v>428601.03</v>
      </c>
      <c r="AB33" s="129">
        <v>107916.79</v>
      </c>
      <c r="AF33" s="129">
        <v>4739.67</v>
      </c>
    </row>
    <row r="34" spans="1:32" x14ac:dyDescent="0.2">
      <c r="A34" s="273" t="s">
        <v>1740</v>
      </c>
      <c r="B34" s="127">
        <v>345616.7</v>
      </c>
      <c r="C34" s="127">
        <v>0</v>
      </c>
      <c r="D34" s="127">
        <v>124659.81</v>
      </c>
      <c r="E34" s="273">
        <v>2172292.06</v>
      </c>
      <c r="F34" s="273">
        <v>212229.97</v>
      </c>
      <c r="J34" s="128">
        <v>930.92</v>
      </c>
      <c r="O34" s="273">
        <v>493932.08</v>
      </c>
      <c r="P34" s="273">
        <v>2109112.34</v>
      </c>
      <c r="R34" s="100">
        <v>801754.09</v>
      </c>
      <c r="T34" s="100">
        <v>894.29</v>
      </c>
      <c r="U34" s="100">
        <v>596345</v>
      </c>
      <c r="W34" s="100">
        <v>144450</v>
      </c>
      <c r="X34" s="129">
        <v>886775</v>
      </c>
      <c r="Y34" s="129">
        <v>1614</v>
      </c>
      <c r="AA34" s="129">
        <v>269688.84000000003</v>
      </c>
      <c r="AB34" s="129">
        <v>118046.48</v>
      </c>
      <c r="AF34" s="129">
        <v>2884.86</v>
      </c>
    </row>
    <row r="35" spans="1:32" x14ac:dyDescent="0.2">
      <c r="A35" s="273" t="s">
        <v>1741</v>
      </c>
      <c r="B35" s="127">
        <v>388656.99</v>
      </c>
      <c r="C35" s="127">
        <v>54326</v>
      </c>
      <c r="D35" s="127">
        <v>30509.599999999999</v>
      </c>
      <c r="E35" s="273">
        <v>2328121.7799999998</v>
      </c>
      <c r="F35" s="273">
        <v>241380.57</v>
      </c>
      <c r="L35" s="128">
        <v>7416.45</v>
      </c>
      <c r="O35" s="273">
        <v>829181.23</v>
      </c>
      <c r="P35" s="273">
        <v>2000000</v>
      </c>
      <c r="R35" s="100">
        <v>624013.39</v>
      </c>
      <c r="T35" s="100">
        <v>391.99</v>
      </c>
      <c r="W35" s="100">
        <v>136180</v>
      </c>
      <c r="X35" s="129">
        <v>147340</v>
      </c>
      <c r="AA35" s="129">
        <v>285176.09999999998</v>
      </c>
      <c r="AB35" s="129">
        <v>107464.04</v>
      </c>
      <c r="AF35" s="129">
        <v>500</v>
      </c>
    </row>
    <row r="36" spans="1:32" x14ac:dyDescent="0.2">
      <c r="A36" s="273" t="s">
        <v>1742</v>
      </c>
      <c r="B36" s="127">
        <v>325217.15000000002</v>
      </c>
      <c r="C36" s="127">
        <v>0</v>
      </c>
      <c r="D36" s="127">
        <v>10607.42</v>
      </c>
      <c r="E36" s="273">
        <v>1327558.6499999999</v>
      </c>
      <c r="F36" s="273">
        <v>205921.28</v>
      </c>
      <c r="O36" s="273">
        <v>-353366.24</v>
      </c>
      <c r="P36" s="273">
        <v>2067007.72</v>
      </c>
      <c r="R36" s="100">
        <v>623850.87</v>
      </c>
      <c r="T36" s="100">
        <v>485.45</v>
      </c>
      <c r="X36" s="129">
        <v>105540</v>
      </c>
      <c r="Z36" s="129">
        <v>5822</v>
      </c>
      <c r="AA36" s="129">
        <v>274574.36</v>
      </c>
      <c r="AB36" s="129">
        <v>79144.94</v>
      </c>
      <c r="AC36" s="129">
        <v>240</v>
      </c>
    </row>
    <row r="37" spans="1:32" x14ac:dyDescent="0.2">
      <c r="A37" s="273" t="s">
        <v>1743</v>
      </c>
      <c r="B37" s="127">
        <v>259326.57</v>
      </c>
      <c r="C37" s="127">
        <v>0</v>
      </c>
      <c r="D37" s="127">
        <v>61934.11</v>
      </c>
      <c r="E37" s="273">
        <v>566946.94999999995</v>
      </c>
      <c r="F37" s="273">
        <v>1065892.57</v>
      </c>
      <c r="O37" s="273">
        <v>-790995.15</v>
      </c>
      <c r="P37" s="273">
        <v>2721924.84</v>
      </c>
      <c r="R37" s="100">
        <v>475173.6</v>
      </c>
      <c r="U37" s="100">
        <v>734040</v>
      </c>
      <c r="W37" s="100">
        <v>298720</v>
      </c>
      <c r="X37" s="129">
        <v>1026559</v>
      </c>
      <c r="Z37" s="129">
        <v>16304</v>
      </c>
      <c r="AA37" s="129">
        <v>334024.53999999998</v>
      </c>
      <c r="AB37" s="129">
        <v>121724.55</v>
      </c>
    </row>
    <row r="38" spans="1:32" x14ac:dyDescent="0.2">
      <c r="A38" s="273" t="s">
        <v>1744</v>
      </c>
      <c r="B38" s="127">
        <v>302482.89</v>
      </c>
      <c r="C38" s="127">
        <v>0</v>
      </c>
      <c r="D38" s="127">
        <v>69862.98</v>
      </c>
      <c r="E38" s="273">
        <v>3</v>
      </c>
      <c r="F38" s="273">
        <v>17151.759999999998</v>
      </c>
      <c r="J38" s="128">
        <v>55200</v>
      </c>
      <c r="L38" s="128">
        <v>94</v>
      </c>
      <c r="O38" s="273">
        <v>-1594</v>
      </c>
      <c r="P38" s="273">
        <v>1153430.04</v>
      </c>
      <c r="R38" s="100">
        <v>329233.81</v>
      </c>
      <c r="S38" s="100">
        <v>107100</v>
      </c>
      <c r="T38" s="100">
        <v>565.01</v>
      </c>
      <c r="U38" s="100">
        <v>585500</v>
      </c>
      <c r="X38" s="129">
        <v>758150</v>
      </c>
      <c r="AA38" s="129">
        <v>426389.42</v>
      </c>
      <c r="AB38" s="129">
        <v>42013.48</v>
      </c>
      <c r="AF38" s="129">
        <v>5593.64</v>
      </c>
    </row>
    <row r="39" spans="1:32" x14ac:dyDescent="0.2">
      <c r="A39" s="273" t="s">
        <v>1745</v>
      </c>
      <c r="B39" s="127">
        <v>264380.56</v>
      </c>
      <c r="C39" s="127">
        <v>0</v>
      </c>
      <c r="D39" s="127">
        <v>152489.89000000001</v>
      </c>
      <c r="E39" s="273">
        <v>-352293.03</v>
      </c>
      <c r="F39" s="273">
        <v>165919.1</v>
      </c>
      <c r="J39" s="128">
        <v>190175</v>
      </c>
      <c r="N39" s="273">
        <v>-2304521.69</v>
      </c>
      <c r="O39" s="273">
        <v>-291259</v>
      </c>
      <c r="P39" s="273">
        <v>2737074.7</v>
      </c>
      <c r="R39" s="100">
        <v>432659.42</v>
      </c>
      <c r="S39" s="100">
        <v>117287</v>
      </c>
      <c r="T39" s="100">
        <v>238.98</v>
      </c>
      <c r="U39" s="100">
        <v>592480</v>
      </c>
      <c r="W39" s="100">
        <v>40000</v>
      </c>
      <c r="X39" s="129">
        <v>712150</v>
      </c>
      <c r="AA39" s="129">
        <v>254015.69</v>
      </c>
      <c r="AB39" s="129">
        <v>94184.53</v>
      </c>
      <c r="AF39" s="129">
        <v>3343.24</v>
      </c>
    </row>
    <row r="40" spans="1:32" x14ac:dyDescent="0.2">
      <c r="A40" s="273" t="s">
        <v>1746</v>
      </c>
      <c r="B40" s="127">
        <v>502934.55</v>
      </c>
      <c r="C40" s="127">
        <v>0</v>
      </c>
      <c r="D40" s="127">
        <v>118304.77</v>
      </c>
      <c r="E40" s="273">
        <v>222184.89</v>
      </c>
      <c r="F40" s="273">
        <v>177376.39</v>
      </c>
      <c r="J40" s="128">
        <v>6300</v>
      </c>
      <c r="O40" s="273">
        <v>443599.66</v>
      </c>
      <c r="P40" s="273">
        <v>1656318.18</v>
      </c>
      <c r="R40" s="100">
        <v>323523.17</v>
      </c>
      <c r="S40" s="100">
        <v>41990</v>
      </c>
      <c r="T40" s="100">
        <v>1862.09</v>
      </c>
      <c r="U40" s="100">
        <v>717250</v>
      </c>
      <c r="X40" s="129">
        <v>781360</v>
      </c>
      <c r="AA40" s="129">
        <v>137424.82</v>
      </c>
      <c r="AB40" s="129">
        <v>76625.320000000007</v>
      </c>
      <c r="AF40" s="129">
        <v>64.180000000000007</v>
      </c>
    </row>
    <row r="41" spans="1:32" x14ac:dyDescent="0.2">
      <c r="A41" s="273" t="s">
        <v>1747</v>
      </c>
      <c r="B41" s="127">
        <v>151224.01</v>
      </c>
      <c r="C41" s="127">
        <v>0</v>
      </c>
      <c r="D41" s="127">
        <v>97692.29</v>
      </c>
      <c r="E41" s="273">
        <v>173635.05</v>
      </c>
      <c r="F41" s="273">
        <v>-1587.33</v>
      </c>
      <c r="J41" s="128">
        <v>486364</v>
      </c>
      <c r="L41" s="128">
        <v>166.35</v>
      </c>
      <c r="O41" s="273">
        <v>3744.1</v>
      </c>
      <c r="P41" s="273">
        <v>1118559.83</v>
      </c>
      <c r="R41" s="100">
        <v>308039.28000000003</v>
      </c>
      <c r="S41" s="100">
        <v>52990</v>
      </c>
      <c r="U41" s="100">
        <v>900700</v>
      </c>
      <c r="W41" s="100">
        <v>40000</v>
      </c>
      <c r="X41" s="129">
        <v>1061155</v>
      </c>
      <c r="AA41" s="129">
        <v>267176.64</v>
      </c>
      <c r="AB41" s="129">
        <v>90073.85</v>
      </c>
      <c r="AF41" s="129">
        <v>8726.15</v>
      </c>
    </row>
    <row r="42" spans="1:32" x14ac:dyDescent="0.2">
      <c r="A42" s="273" t="s">
        <v>1748</v>
      </c>
      <c r="B42" s="127">
        <v>169242.47</v>
      </c>
      <c r="C42" s="127">
        <v>0</v>
      </c>
      <c r="D42" s="127">
        <v>734102.93</v>
      </c>
      <c r="E42" s="273">
        <v>-597829.21</v>
      </c>
      <c r="F42" s="273">
        <v>-74068.67</v>
      </c>
      <c r="I42" s="128">
        <v>150000</v>
      </c>
      <c r="J42" s="128">
        <v>28690</v>
      </c>
      <c r="P42" s="273">
        <v>1381244.13</v>
      </c>
      <c r="R42" s="100">
        <v>366229.33</v>
      </c>
      <c r="S42" s="100">
        <v>77760</v>
      </c>
      <c r="T42" s="100">
        <v>220.03</v>
      </c>
      <c r="U42" s="100">
        <v>660680</v>
      </c>
      <c r="X42" s="129">
        <v>787430</v>
      </c>
      <c r="Z42" s="129">
        <v>3920</v>
      </c>
      <c r="AA42" s="129">
        <v>200764.81</v>
      </c>
      <c r="AB42" s="129">
        <v>275372.71999999997</v>
      </c>
      <c r="AF42" s="129">
        <v>618.37</v>
      </c>
    </row>
    <row r="43" spans="1:32" x14ac:dyDescent="0.2">
      <c r="A43" s="273" t="s">
        <v>1749</v>
      </c>
      <c r="B43" s="127">
        <v>285523.65999999997</v>
      </c>
      <c r="C43" s="127">
        <v>0</v>
      </c>
      <c r="D43" s="127">
        <v>819893.95</v>
      </c>
      <c r="E43" s="273">
        <v>388863.4</v>
      </c>
      <c r="F43" s="273">
        <v>-78628.59</v>
      </c>
      <c r="J43" s="128">
        <v>144138</v>
      </c>
      <c r="L43" s="128">
        <v>730.2</v>
      </c>
      <c r="O43" s="273">
        <v>-400</v>
      </c>
      <c r="P43" s="273">
        <v>1240631.49</v>
      </c>
      <c r="R43" s="100">
        <v>371783.87</v>
      </c>
      <c r="S43" s="100">
        <v>63400</v>
      </c>
      <c r="T43" s="100">
        <v>486.16</v>
      </c>
      <c r="U43" s="100">
        <v>835990</v>
      </c>
      <c r="X43" s="129">
        <v>962130</v>
      </c>
      <c r="AA43" s="129">
        <v>167716.18</v>
      </c>
      <c r="AB43" s="129">
        <v>183962.85</v>
      </c>
      <c r="AF43" s="129">
        <v>1665.41</v>
      </c>
    </row>
    <row r="44" spans="1:32" x14ac:dyDescent="0.2">
      <c r="A44" s="273" t="s">
        <v>1750</v>
      </c>
      <c r="B44" s="127">
        <v>271765.86</v>
      </c>
      <c r="C44" s="127">
        <v>100000</v>
      </c>
      <c r="D44" s="127">
        <v>461377.81</v>
      </c>
      <c r="E44" s="273">
        <v>30325.38</v>
      </c>
      <c r="F44" s="273">
        <v>64132.27</v>
      </c>
      <c r="I44" s="128">
        <v>100000</v>
      </c>
      <c r="J44" s="128">
        <v>230400</v>
      </c>
      <c r="O44" s="273">
        <v>-740039.27</v>
      </c>
      <c r="P44" s="273">
        <v>2770050.54</v>
      </c>
      <c r="R44" s="100">
        <v>331621.42</v>
      </c>
      <c r="S44" s="100">
        <v>84510</v>
      </c>
      <c r="T44" s="100">
        <v>455.51</v>
      </c>
      <c r="X44" s="129">
        <v>121860</v>
      </c>
      <c r="AA44" s="129">
        <v>204480.34</v>
      </c>
      <c r="AB44" s="129">
        <v>11560.72</v>
      </c>
      <c r="AF44" s="129">
        <v>442.72</v>
      </c>
    </row>
    <row r="45" spans="1:32" x14ac:dyDescent="0.2">
      <c r="A45" s="273" t="s">
        <v>1751</v>
      </c>
      <c r="B45" s="127">
        <v>434478.63</v>
      </c>
      <c r="C45" s="127">
        <v>0</v>
      </c>
      <c r="D45" s="127">
        <v>56499.360000000001</v>
      </c>
      <c r="E45" s="273">
        <v>45097.31</v>
      </c>
      <c r="F45" s="273">
        <v>226032.84</v>
      </c>
      <c r="J45" s="128">
        <v>8540</v>
      </c>
      <c r="L45" s="128">
        <v>886.11</v>
      </c>
      <c r="N45" s="273">
        <v>16660.38</v>
      </c>
      <c r="O45" s="273">
        <v>136635.74</v>
      </c>
      <c r="P45" s="273">
        <v>2356118.79</v>
      </c>
      <c r="R45" s="100">
        <v>447813.63</v>
      </c>
      <c r="T45" s="100">
        <v>687.81</v>
      </c>
      <c r="U45" s="100">
        <v>793380</v>
      </c>
      <c r="X45" s="129">
        <v>858830</v>
      </c>
      <c r="Z45" s="129">
        <v>2000</v>
      </c>
      <c r="AA45" s="129">
        <v>212846.76</v>
      </c>
      <c r="AB45" s="129">
        <v>35699.71</v>
      </c>
      <c r="AF45" s="129">
        <v>817.24</v>
      </c>
    </row>
    <row r="46" spans="1:32" x14ac:dyDescent="0.2">
      <c r="A46" s="273" t="s">
        <v>1752</v>
      </c>
      <c r="B46" s="127">
        <v>128850.28</v>
      </c>
      <c r="C46" s="127">
        <v>0</v>
      </c>
      <c r="D46" s="127">
        <v>137542.79</v>
      </c>
      <c r="E46" s="273">
        <v>244401.79</v>
      </c>
      <c r="F46" s="273">
        <v>270261.71000000002</v>
      </c>
      <c r="J46" s="128">
        <v>76080</v>
      </c>
      <c r="K46" s="128">
        <v>2589</v>
      </c>
      <c r="L46" s="128">
        <v>350</v>
      </c>
      <c r="N46" s="273">
        <v>-341908.85</v>
      </c>
      <c r="O46" s="273">
        <v>105525.12</v>
      </c>
      <c r="P46" s="273">
        <v>1990390.15</v>
      </c>
      <c r="R46" s="100">
        <v>459495.67999999999</v>
      </c>
      <c r="T46" s="100">
        <v>214.68</v>
      </c>
      <c r="U46" s="100">
        <v>594790</v>
      </c>
      <c r="W46" s="100">
        <v>40000</v>
      </c>
      <c r="X46" s="129">
        <v>659190</v>
      </c>
      <c r="Y46" s="129">
        <v>4640</v>
      </c>
      <c r="AA46" s="129">
        <v>283656.07</v>
      </c>
      <c r="AB46" s="129">
        <v>90112.59</v>
      </c>
      <c r="AF46" s="129">
        <v>55.39</v>
      </c>
    </row>
    <row r="47" spans="1:32" x14ac:dyDescent="0.2">
      <c r="A47" s="273" t="s">
        <v>1753</v>
      </c>
      <c r="B47" s="127">
        <v>118988.38</v>
      </c>
      <c r="C47" s="127">
        <v>0</v>
      </c>
      <c r="D47" s="127">
        <v>59388.6</v>
      </c>
      <c r="E47" s="273">
        <v>275449.49</v>
      </c>
      <c r="F47" s="273">
        <v>42807.65</v>
      </c>
      <c r="I47" s="128">
        <v>100000</v>
      </c>
      <c r="J47" s="128">
        <v>42960</v>
      </c>
      <c r="L47" s="128">
        <v>264.7</v>
      </c>
      <c r="O47" s="273">
        <v>3000</v>
      </c>
      <c r="P47" s="273">
        <v>498635.02</v>
      </c>
      <c r="R47" s="100">
        <v>265812.83</v>
      </c>
      <c r="T47" s="100">
        <v>152.71</v>
      </c>
      <c r="U47" s="100">
        <v>449600</v>
      </c>
      <c r="W47" s="100">
        <v>40000</v>
      </c>
      <c r="X47" s="129">
        <v>547920</v>
      </c>
      <c r="AA47" s="129">
        <v>166407.47</v>
      </c>
      <c r="AB47" s="129">
        <v>23812.02</v>
      </c>
      <c r="AF47" s="129">
        <v>535.24</v>
      </c>
    </row>
    <row r="48" spans="1:32" x14ac:dyDescent="0.2">
      <c r="A48" s="273" t="s">
        <v>1754</v>
      </c>
      <c r="B48" s="127">
        <v>143980.51999999999</v>
      </c>
      <c r="C48" s="127">
        <v>0</v>
      </c>
      <c r="D48" s="127">
        <v>169304.32000000001</v>
      </c>
      <c r="E48" s="273">
        <v>3</v>
      </c>
      <c r="F48" s="273">
        <v>53976.160000000003</v>
      </c>
      <c r="J48" s="128">
        <v>63988</v>
      </c>
      <c r="N48" s="273">
        <v>-11452.2</v>
      </c>
      <c r="P48" s="273">
        <v>452082.82</v>
      </c>
      <c r="R48" s="100">
        <v>355210.93</v>
      </c>
      <c r="T48" s="100">
        <v>212.44</v>
      </c>
      <c r="U48" s="100">
        <v>359580</v>
      </c>
      <c r="X48" s="129">
        <v>480960</v>
      </c>
      <c r="AA48" s="129">
        <v>187235.42</v>
      </c>
      <c r="AB48" s="129">
        <v>14628.3</v>
      </c>
      <c r="AF48" s="129">
        <v>7067.01</v>
      </c>
    </row>
    <row r="49" spans="1:32" x14ac:dyDescent="0.2">
      <c r="A49" s="273" t="s">
        <v>1755</v>
      </c>
      <c r="B49" s="127">
        <v>375144.08</v>
      </c>
      <c r="C49" s="127">
        <v>0</v>
      </c>
      <c r="D49" s="127">
        <v>58111.47</v>
      </c>
      <c r="E49" s="273">
        <v>2760046.64</v>
      </c>
      <c r="F49" s="273">
        <v>194387.53</v>
      </c>
      <c r="J49" s="128">
        <v>117630</v>
      </c>
      <c r="L49" s="128">
        <v>284</v>
      </c>
      <c r="O49" s="273">
        <v>-159492.1</v>
      </c>
      <c r="P49" s="273">
        <v>5378772.1500000004</v>
      </c>
      <c r="R49" s="100">
        <v>374008.88</v>
      </c>
      <c r="T49" s="100">
        <v>1690.33</v>
      </c>
      <c r="U49" s="100">
        <v>589150</v>
      </c>
      <c r="X49" s="129">
        <v>650820</v>
      </c>
      <c r="AA49" s="129">
        <v>213780.6</v>
      </c>
      <c r="AB49" s="129">
        <v>130254.83</v>
      </c>
      <c r="AF49" s="129">
        <v>6987.82</v>
      </c>
    </row>
    <row r="50" spans="1:32" x14ac:dyDescent="0.2">
      <c r="A50" s="273" t="s">
        <v>1756</v>
      </c>
      <c r="B50" s="127">
        <v>280755.14</v>
      </c>
      <c r="C50" s="127">
        <v>0</v>
      </c>
      <c r="D50" s="127">
        <v>630866.27</v>
      </c>
      <c r="E50" s="273">
        <v>-98254.58</v>
      </c>
      <c r="F50" s="273">
        <v>-124171.26</v>
      </c>
      <c r="J50" s="128">
        <v>111040</v>
      </c>
      <c r="M50" s="273">
        <v>4586</v>
      </c>
      <c r="P50" s="273">
        <v>1780248.13</v>
      </c>
      <c r="R50" s="100">
        <v>357689.39</v>
      </c>
      <c r="T50" s="100">
        <v>370.37</v>
      </c>
      <c r="U50" s="100">
        <v>723890</v>
      </c>
      <c r="X50" s="129">
        <v>847598.23</v>
      </c>
      <c r="AA50" s="129">
        <v>246556.02</v>
      </c>
      <c r="AB50" s="129">
        <v>126348.74</v>
      </c>
      <c r="AF50" s="129">
        <v>150.78</v>
      </c>
    </row>
    <row r="51" spans="1:32" x14ac:dyDescent="0.2">
      <c r="A51" s="273" t="s">
        <v>1757</v>
      </c>
      <c r="B51" s="127">
        <v>509085.74</v>
      </c>
      <c r="C51" s="127">
        <v>60000</v>
      </c>
      <c r="D51" s="127">
        <v>316447.32</v>
      </c>
      <c r="E51" s="273">
        <v>846856.72</v>
      </c>
      <c r="F51" s="273">
        <v>276982.14</v>
      </c>
      <c r="O51" s="273">
        <v>197487.27</v>
      </c>
      <c r="P51" s="273">
        <v>2690789.95</v>
      </c>
      <c r="R51" s="100">
        <v>335277.78999999998</v>
      </c>
      <c r="S51" s="100">
        <v>57195</v>
      </c>
      <c r="T51" s="100">
        <v>803</v>
      </c>
      <c r="U51" s="100">
        <v>570040</v>
      </c>
      <c r="W51" s="100">
        <v>197760</v>
      </c>
      <c r="X51" s="129">
        <v>706146</v>
      </c>
      <c r="AA51" s="129">
        <v>147804.79</v>
      </c>
      <c r="AB51" s="129">
        <v>7010</v>
      </c>
      <c r="AF51" s="129">
        <v>25445.439999999999</v>
      </c>
    </row>
    <row r="52" spans="1:32" x14ac:dyDescent="0.2">
      <c r="A52" s="273" t="s">
        <v>1758</v>
      </c>
      <c r="B52" s="127">
        <v>400002.26</v>
      </c>
      <c r="C52" s="127">
        <v>0</v>
      </c>
      <c r="D52" s="127">
        <v>32472.97</v>
      </c>
      <c r="E52" s="273">
        <v>544946.42000000004</v>
      </c>
      <c r="F52" s="273">
        <v>-11702.1</v>
      </c>
      <c r="L52" s="128">
        <v>1981</v>
      </c>
      <c r="O52" s="273">
        <v>112</v>
      </c>
      <c r="P52" s="273">
        <v>2057308.95</v>
      </c>
      <c r="R52" s="100">
        <v>317053.18</v>
      </c>
      <c r="T52" s="100">
        <v>711.93</v>
      </c>
      <c r="W52" s="100">
        <v>1078.48</v>
      </c>
      <c r="X52" s="129">
        <v>54530</v>
      </c>
      <c r="AA52" s="129">
        <v>143156.59</v>
      </c>
      <c r="AB52" s="129">
        <v>57641.3</v>
      </c>
      <c r="AF52" s="129">
        <v>87.11</v>
      </c>
    </row>
    <row r="53" spans="1:32" x14ac:dyDescent="0.2">
      <c r="A53" s="273" t="s">
        <v>1759</v>
      </c>
      <c r="B53" s="127">
        <v>54177.58</v>
      </c>
      <c r="C53" s="127">
        <v>0</v>
      </c>
      <c r="D53" s="127">
        <v>292071.12</v>
      </c>
      <c r="E53" s="273">
        <v>125440.95</v>
      </c>
      <c r="F53" s="273">
        <v>201497.78</v>
      </c>
      <c r="L53" s="128">
        <v>14.39</v>
      </c>
      <c r="P53" s="273">
        <v>1988049.06</v>
      </c>
      <c r="R53" s="100">
        <v>372821.73</v>
      </c>
      <c r="T53" s="100">
        <v>191.84</v>
      </c>
      <c r="U53" s="100">
        <v>557820</v>
      </c>
      <c r="W53" s="100">
        <v>40000</v>
      </c>
      <c r="X53" s="129">
        <v>677222</v>
      </c>
      <c r="AA53" s="129">
        <v>280695.09999999998</v>
      </c>
      <c r="AB53" s="129">
        <v>22508.82</v>
      </c>
      <c r="AF53" s="129">
        <v>1013.05</v>
      </c>
    </row>
    <row r="54" spans="1:32" x14ac:dyDescent="0.2">
      <c r="A54" s="273" t="s">
        <v>1760</v>
      </c>
      <c r="B54" s="127">
        <v>93310.73</v>
      </c>
      <c r="C54" s="127">
        <v>0</v>
      </c>
      <c r="D54" s="127">
        <v>101241.87</v>
      </c>
      <c r="E54" s="273">
        <v>6688.3</v>
      </c>
      <c r="F54" s="273">
        <v>209416.18</v>
      </c>
      <c r="J54" s="128">
        <v>170045</v>
      </c>
      <c r="L54" s="128">
        <v>830</v>
      </c>
      <c r="N54" s="273">
        <v>249356.91</v>
      </c>
      <c r="O54" s="273">
        <v>-509277.18</v>
      </c>
      <c r="P54" s="273">
        <v>1911374.52</v>
      </c>
      <c r="R54" s="100">
        <v>297279.90999999997</v>
      </c>
      <c r="T54" s="100">
        <v>67.19</v>
      </c>
      <c r="U54" s="100">
        <v>493360</v>
      </c>
      <c r="W54" s="100">
        <v>100000</v>
      </c>
      <c r="X54" s="129">
        <v>618070</v>
      </c>
      <c r="Z54" s="129">
        <v>2000</v>
      </c>
      <c r="AA54" s="129">
        <v>115944.39</v>
      </c>
      <c r="AB54" s="129">
        <v>59950.85</v>
      </c>
      <c r="AF54" s="129">
        <v>97.81</v>
      </c>
    </row>
    <row r="55" spans="1:32" x14ac:dyDescent="0.2">
      <c r="A55" s="273" t="s">
        <v>1761</v>
      </c>
      <c r="B55" s="127">
        <v>416089.75</v>
      </c>
      <c r="C55" s="127">
        <v>0</v>
      </c>
      <c r="D55" s="127">
        <v>49680.76</v>
      </c>
      <c r="E55" s="273">
        <v>129143.29</v>
      </c>
      <c r="F55" s="273">
        <v>95710.2</v>
      </c>
      <c r="J55" s="128">
        <v>35705</v>
      </c>
      <c r="L55" s="128">
        <v>715.25</v>
      </c>
      <c r="O55" s="273">
        <v>-999092.6</v>
      </c>
      <c r="P55" s="273">
        <v>1946410.43</v>
      </c>
      <c r="R55" s="100">
        <v>334780.99</v>
      </c>
      <c r="T55" s="100">
        <v>1032.19</v>
      </c>
      <c r="U55" s="100">
        <v>930361</v>
      </c>
      <c r="W55" s="100">
        <v>105800</v>
      </c>
      <c r="X55" s="129">
        <v>1056096</v>
      </c>
      <c r="AA55" s="129">
        <v>503407.92</v>
      </c>
      <c r="AB55" s="129">
        <v>54101.34</v>
      </c>
    </row>
    <row r="56" spans="1:32" x14ac:dyDescent="0.2">
      <c r="A56" s="273" t="s">
        <v>1762</v>
      </c>
      <c r="B56" s="127">
        <v>243180.85</v>
      </c>
      <c r="C56" s="127">
        <v>0</v>
      </c>
      <c r="D56" s="127">
        <v>41775.03</v>
      </c>
      <c r="E56" s="273">
        <v>663894.31999999995</v>
      </c>
      <c r="F56" s="273">
        <v>207485.97</v>
      </c>
      <c r="J56" s="128">
        <v>22500</v>
      </c>
      <c r="L56" s="128">
        <v>67.900000000000006</v>
      </c>
      <c r="O56" s="273">
        <v>158971.45000000001</v>
      </c>
      <c r="P56" s="273">
        <v>1372237.86</v>
      </c>
      <c r="R56" s="100">
        <v>155594.60999999999</v>
      </c>
      <c r="T56" s="100">
        <v>503.87</v>
      </c>
      <c r="U56" s="100">
        <v>401068.5</v>
      </c>
      <c r="W56" s="100">
        <v>69900</v>
      </c>
      <c r="X56" s="129">
        <v>479368.5</v>
      </c>
      <c r="Y56" s="129">
        <v>1680</v>
      </c>
      <c r="Z56" s="129">
        <v>7560</v>
      </c>
      <c r="AA56" s="129">
        <v>209373.27</v>
      </c>
      <c r="AB56" s="129">
        <v>323886.25</v>
      </c>
    </row>
    <row r="57" spans="1:32" x14ac:dyDescent="0.2">
      <c r="A57" s="273" t="s">
        <v>1763</v>
      </c>
      <c r="B57" s="127">
        <v>432741.7</v>
      </c>
      <c r="C57" s="127">
        <v>0</v>
      </c>
      <c r="D57" s="127">
        <v>15668.59</v>
      </c>
      <c r="E57" s="273">
        <v>24912.46</v>
      </c>
      <c r="F57" s="273">
        <v>40605.94</v>
      </c>
      <c r="I57" s="128">
        <v>3000</v>
      </c>
      <c r="J57" s="128">
        <v>28005</v>
      </c>
      <c r="L57" s="128">
        <v>28.04</v>
      </c>
      <c r="O57" s="273">
        <v>-447743.49</v>
      </c>
      <c r="P57" s="273">
        <v>1028783.07</v>
      </c>
      <c r="R57" s="100">
        <v>276166.8</v>
      </c>
      <c r="T57" s="100">
        <v>792.96</v>
      </c>
      <c r="U57" s="100">
        <v>311272.5</v>
      </c>
      <c r="W57" s="100">
        <v>51000</v>
      </c>
      <c r="X57" s="129">
        <v>417607.5</v>
      </c>
      <c r="AA57" s="129">
        <v>285045.33</v>
      </c>
      <c r="AB57" s="129">
        <v>25830.36</v>
      </c>
    </row>
    <row r="58" spans="1:32" x14ac:dyDescent="0.2">
      <c r="A58" s="273" t="s">
        <v>1764</v>
      </c>
      <c r="B58" s="127">
        <v>564580.74</v>
      </c>
      <c r="C58" s="127">
        <v>0</v>
      </c>
      <c r="D58" s="127">
        <v>73729.42</v>
      </c>
      <c r="E58" s="273">
        <v>80893.25</v>
      </c>
      <c r="F58" s="273">
        <v>77605.350000000006</v>
      </c>
      <c r="J58" s="128">
        <v>33637.370000000003</v>
      </c>
      <c r="O58" s="273">
        <v>228385.29</v>
      </c>
      <c r="P58" s="273">
        <v>566631.65</v>
      </c>
      <c r="R58" s="100">
        <v>315481.2</v>
      </c>
      <c r="T58" s="100">
        <v>1006</v>
      </c>
      <c r="U58" s="100">
        <v>597408</v>
      </c>
      <c r="W58" s="100">
        <v>69000</v>
      </c>
      <c r="X58" s="129">
        <v>724743</v>
      </c>
      <c r="Z58" s="129">
        <v>1320</v>
      </c>
      <c r="AA58" s="129">
        <v>249323.02</v>
      </c>
      <c r="AB58" s="129">
        <v>19275.73</v>
      </c>
    </row>
    <row r="59" spans="1:32" x14ac:dyDescent="0.2">
      <c r="A59" s="273" t="s">
        <v>1765</v>
      </c>
      <c r="B59" s="127">
        <v>174931.52</v>
      </c>
      <c r="C59" s="127">
        <v>1025.3</v>
      </c>
      <c r="D59" s="127">
        <v>34622.980000000003</v>
      </c>
      <c r="E59" s="273">
        <v>390323.75</v>
      </c>
      <c r="F59" s="273">
        <v>66865.97</v>
      </c>
      <c r="J59" s="128">
        <v>31390</v>
      </c>
      <c r="L59" s="128">
        <v>291.58999999999997</v>
      </c>
      <c r="O59" s="273">
        <v>-1084581.55</v>
      </c>
      <c r="P59" s="273">
        <v>1787234.17</v>
      </c>
      <c r="Q59" s="100">
        <v>339.51</v>
      </c>
      <c r="R59" s="100">
        <v>281545.33</v>
      </c>
      <c r="S59" s="100">
        <v>60000</v>
      </c>
      <c r="T59" s="100">
        <v>227.04</v>
      </c>
      <c r="U59" s="100">
        <v>303271.06</v>
      </c>
      <c r="W59" s="100">
        <v>39000</v>
      </c>
      <c r="X59" s="129">
        <v>403346.06</v>
      </c>
      <c r="AA59" s="129">
        <v>193482.43</v>
      </c>
      <c r="AB59" s="129">
        <v>116910.14</v>
      </c>
    </row>
    <row r="60" spans="1:32" x14ac:dyDescent="0.2">
      <c r="A60" s="273" t="s">
        <v>1766</v>
      </c>
      <c r="B60" s="127">
        <v>237389.13</v>
      </c>
      <c r="C60" s="127">
        <v>888.4</v>
      </c>
      <c r="D60" s="127">
        <v>65107.61</v>
      </c>
      <c r="E60" s="273">
        <v>2271143.06</v>
      </c>
      <c r="F60" s="273">
        <v>25854.78</v>
      </c>
      <c r="J60" s="128">
        <v>20000</v>
      </c>
      <c r="L60" s="128">
        <v>888.17</v>
      </c>
      <c r="O60" s="273">
        <v>-1156053.03</v>
      </c>
      <c r="P60" s="273">
        <v>3909726.18</v>
      </c>
      <c r="R60" s="100">
        <v>328470.34999999998</v>
      </c>
      <c r="S60" s="100">
        <v>53000</v>
      </c>
      <c r="T60" s="100">
        <v>496.7</v>
      </c>
      <c r="U60" s="100">
        <v>693693</v>
      </c>
      <c r="W60" s="100">
        <v>70200</v>
      </c>
      <c r="X60" s="129">
        <v>825368</v>
      </c>
      <c r="AA60" s="129">
        <v>349716.63</v>
      </c>
      <c r="AB60" s="129">
        <v>106438.76</v>
      </c>
    </row>
    <row r="61" spans="1:32" x14ac:dyDescent="0.2">
      <c r="A61" s="273" t="s">
        <v>1767</v>
      </c>
      <c r="B61" s="127">
        <v>299383.02</v>
      </c>
      <c r="C61" s="127">
        <v>0</v>
      </c>
      <c r="D61" s="127">
        <v>79296.38</v>
      </c>
      <c r="E61" s="273">
        <v>222585.68</v>
      </c>
      <c r="F61" s="273">
        <v>198845.1</v>
      </c>
      <c r="I61" s="128">
        <v>2000</v>
      </c>
      <c r="J61" s="128">
        <v>34746</v>
      </c>
      <c r="L61" s="128">
        <v>18.690000000000001</v>
      </c>
      <c r="O61" s="273">
        <v>-1480620.43</v>
      </c>
      <c r="P61" s="273">
        <v>2469567.41</v>
      </c>
      <c r="R61" s="100">
        <v>248280.85</v>
      </c>
      <c r="T61" s="100">
        <v>1349.69</v>
      </c>
      <c r="U61" s="100">
        <v>667891.5</v>
      </c>
      <c r="W61" s="100">
        <v>84050</v>
      </c>
      <c r="X61" s="129">
        <v>803016.5</v>
      </c>
      <c r="AA61" s="129">
        <v>300660.40999999997</v>
      </c>
      <c r="AB61" s="129">
        <v>103551.62</v>
      </c>
    </row>
    <row r="62" spans="1:32" x14ac:dyDescent="0.2">
      <c r="A62" s="273" t="s">
        <v>1852</v>
      </c>
      <c r="B62" s="127">
        <v>333278.84999999998</v>
      </c>
      <c r="C62" s="127">
        <v>300</v>
      </c>
      <c r="D62" s="127">
        <v>23810.42</v>
      </c>
      <c r="E62" s="273">
        <v>383208.71</v>
      </c>
      <c r="F62" s="273">
        <v>270770.90999999997</v>
      </c>
      <c r="I62" s="128">
        <v>3000</v>
      </c>
      <c r="J62" s="128">
        <v>26900</v>
      </c>
      <c r="L62" s="128">
        <v>987.34</v>
      </c>
      <c r="N62" s="273">
        <v>-257756.54</v>
      </c>
      <c r="O62" s="273">
        <v>-674397.31</v>
      </c>
      <c r="P62" s="273">
        <v>2114448.44</v>
      </c>
      <c r="R62" s="100">
        <v>307371.64</v>
      </c>
      <c r="S62" s="100">
        <v>53000</v>
      </c>
      <c r="T62" s="100">
        <v>693.88</v>
      </c>
      <c r="U62" s="100">
        <v>494325.5</v>
      </c>
      <c r="W62" s="100">
        <v>69200</v>
      </c>
      <c r="X62" s="129">
        <v>573525.5</v>
      </c>
      <c r="AA62" s="129">
        <v>431259.34</v>
      </c>
      <c r="AB62" s="129">
        <v>115527.22</v>
      </c>
    </row>
    <row r="63" spans="1:32" x14ac:dyDescent="0.2">
      <c r="A63" s="273" t="s">
        <v>1855</v>
      </c>
      <c r="B63" s="127">
        <v>289455.59000000003</v>
      </c>
      <c r="C63" s="127">
        <v>0</v>
      </c>
      <c r="D63" s="127">
        <v>44304.29</v>
      </c>
      <c r="E63" s="273">
        <v>1847247.17</v>
      </c>
      <c r="F63" s="273">
        <v>44260.87</v>
      </c>
      <c r="J63" s="128">
        <v>32390</v>
      </c>
      <c r="L63" s="128">
        <v>0</v>
      </c>
      <c r="O63" s="273">
        <v>-626187.4</v>
      </c>
      <c r="P63" s="273">
        <v>2791483.6</v>
      </c>
      <c r="R63" s="100">
        <v>304839</v>
      </c>
      <c r="S63" s="100">
        <v>127000</v>
      </c>
      <c r="T63" s="100">
        <v>264.86</v>
      </c>
      <c r="U63" s="100">
        <v>828742.54</v>
      </c>
      <c r="W63" s="100">
        <v>70200</v>
      </c>
      <c r="X63" s="129">
        <v>960217.54</v>
      </c>
      <c r="Z63" s="129">
        <v>2040</v>
      </c>
      <c r="AA63" s="129">
        <v>246779.41</v>
      </c>
      <c r="AB63" s="129">
        <v>85870.73</v>
      </c>
    </row>
    <row r="64" spans="1:32" x14ac:dyDescent="0.2">
      <c r="A64" s="273" t="s">
        <v>1768</v>
      </c>
      <c r="B64" s="127">
        <v>343320.27</v>
      </c>
      <c r="C64" s="127">
        <v>0</v>
      </c>
      <c r="D64" s="127">
        <v>154085.31</v>
      </c>
      <c r="E64" s="273">
        <v>395583.56</v>
      </c>
      <c r="F64" s="273">
        <v>40478.910000000003</v>
      </c>
      <c r="J64" s="128">
        <v>41450</v>
      </c>
      <c r="K64" s="128">
        <v>19080</v>
      </c>
      <c r="O64" s="273">
        <v>95736.74</v>
      </c>
      <c r="P64" s="273">
        <v>1683662.57</v>
      </c>
      <c r="R64" s="100">
        <v>333176.76</v>
      </c>
      <c r="T64" s="100">
        <v>556.11</v>
      </c>
      <c r="U64" s="100">
        <v>1120677.3999999999</v>
      </c>
      <c r="W64" s="100">
        <v>198520</v>
      </c>
      <c r="X64" s="129">
        <v>1308609.3999999999</v>
      </c>
      <c r="AA64" s="129">
        <v>219038.07</v>
      </c>
      <c r="AB64" s="129">
        <v>68433.789999999994</v>
      </c>
    </row>
    <row r="65" spans="1:32" x14ac:dyDescent="0.2">
      <c r="A65" s="273" t="s">
        <v>1769</v>
      </c>
      <c r="B65" s="127">
        <v>422724.78</v>
      </c>
      <c r="C65" s="127">
        <v>0</v>
      </c>
      <c r="D65" s="127">
        <v>44477.83</v>
      </c>
      <c r="E65" s="273">
        <v>49530.15</v>
      </c>
      <c r="F65" s="273">
        <v>327668.34999999998</v>
      </c>
      <c r="J65" s="128">
        <v>6300</v>
      </c>
      <c r="O65" s="273">
        <v>-404824.59</v>
      </c>
      <c r="P65" s="273">
        <v>1188971.67</v>
      </c>
      <c r="R65" s="100">
        <v>641436.36</v>
      </c>
      <c r="T65" s="100">
        <v>699.55</v>
      </c>
      <c r="U65" s="100">
        <v>343820</v>
      </c>
      <c r="X65" s="129">
        <v>522460</v>
      </c>
      <c r="AA65" s="129">
        <v>329426.14</v>
      </c>
      <c r="AB65" s="129">
        <v>72381.740000000005</v>
      </c>
    </row>
    <row r="66" spans="1:32" x14ac:dyDescent="0.2">
      <c r="A66" s="273" t="s">
        <v>1770</v>
      </c>
      <c r="B66" s="127">
        <v>545044.28</v>
      </c>
      <c r="C66" s="127">
        <v>0</v>
      </c>
      <c r="D66" s="127">
        <v>90969.52</v>
      </c>
      <c r="E66" s="273">
        <v>729400.79</v>
      </c>
      <c r="F66" s="273">
        <v>280601.57</v>
      </c>
      <c r="J66" s="128">
        <v>8817.7000000000007</v>
      </c>
      <c r="L66" s="128">
        <v>460</v>
      </c>
      <c r="O66" s="273">
        <v>1035704.12</v>
      </c>
      <c r="P66" s="273">
        <v>2121250.9300000002</v>
      </c>
      <c r="Q66" s="100">
        <v>2.5</v>
      </c>
      <c r="R66" s="100">
        <v>409676.2</v>
      </c>
      <c r="T66" s="100">
        <v>1242.47</v>
      </c>
      <c r="U66" s="100">
        <v>558307.5</v>
      </c>
      <c r="W66" s="100">
        <v>177100</v>
      </c>
      <c r="X66" s="129">
        <v>802213.5</v>
      </c>
      <c r="Z66" s="129">
        <v>3860</v>
      </c>
      <c r="AA66" s="129">
        <v>256230.75</v>
      </c>
      <c r="AB66" s="129">
        <v>298405.86</v>
      </c>
      <c r="AF66" s="129">
        <v>1219.8</v>
      </c>
    </row>
    <row r="67" spans="1:32" x14ac:dyDescent="0.2">
      <c r="A67" s="273" t="s">
        <v>1771</v>
      </c>
      <c r="B67" s="127">
        <v>205505.72</v>
      </c>
      <c r="C67" s="127">
        <v>0</v>
      </c>
      <c r="D67" s="127">
        <v>153128.54999999999</v>
      </c>
      <c r="E67" s="273">
        <v>860589.24</v>
      </c>
      <c r="F67" s="273">
        <v>-6049.63</v>
      </c>
      <c r="I67" s="128">
        <v>60430</v>
      </c>
      <c r="J67" s="128">
        <v>22620</v>
      </c>
      <c r="K67" s="128">
        <v>20450</v>
      </c>
      <c r="L67" s="128">
        <v>305.73</v>
      </c>
      <c r="P67" s="273">
        <v>1374864.38</v>
      </c>
      <c r="R67" s="100">
        <v>586546.37</v>
      </c>
      <c r="U67" s="100">
        <v>901015</v>
      </c>
      <c r="W67" s="100">
        <v>2000</v>
      </c>
      <c r="X67" s="129">
        <v>1205835</v>
      </c>
      <c r="Y67" s="129">
        <v>7490</v>
      </c>
      <c r="AA67" s="129">
        <v>237181.81</v>
      </c>
      <c r="AB67" s="129">
        <v>72632.84</v>
      </c>
    </row>
    <row r="68" spans="1:32" x14ac:dyDescent="0.2">
      <c r="A68" s="273" t="s">
        <v>1772</v>
      </c>
      <c r="B68" s="127">
        <v>557820.52</v>
      </c>
      <c r="C68" s="127">
        <v>0</v>
      </c>
      <c r="D68" s="127">
        <v>74433.600000000006</v>
      </c>
      <c r="E68" s="273">
        <v>91255.62</v>
      </c>
      <c r="F68" s="273">
        <v>200623.38</v>
      </c>
      <c r="J68" s="128">
        <v>12300</v>
      </c>
      <c r="O68" s="273">
        <v>386884.69</v>
      </c>
      <c r="P68" s="273">
        <v>2680574.06</v>
      </c>
      <c r="R68" s="100">
        <v>346554.49</v>
      </c>
      <c r="T68" s="100">
        <v>2714.54</v>
      </c>
      <c r="U68" s="100">
        <v>1490719.2</v>
      </c>
      <c r="W68" s="100">
        <v>30000</v>
      </c>
      <c r="X68" s="129">
        <v>1707262.2</v>
      </c>
      <c r="AA68" s="129">
        <v>246353.85</v>
      </c>
      <c r="AB68" s="129">
        <v>81844.44</v>
      </c>
    </row>
    <row r="69" spans="1:32" x14ac:dyDescent="0.2">
      <c r="A69" s="273" t="s">
        <v>1773</v>
      </c>
      <c r="B69" s="127">
        <v>591408.27</v>
      </c>
      <c r="C69" s="127">
        <v>5000</v>
      </c>
      <c r="D69" s="127">
        <v>159885.1</v>
      </c>
      <c r="E69" s="273">
        <v>242373.62</v>
      </c>
      <c r="F69" s="273">
        <v>89097.88</v>
      </c>
      <c r="J69" s="128">
        <v>15800</v>
      </c>
      <c r="L69" s="128">
        <v>2440.48</v>
      </c>
      <c r="M69" s="273">
        <v>5000</v>
      </c>
      <c r="O69" s="273">
        <v>24.18</v>
      </c>
      <c r="P69" s="273">
        <v>2191965</v>
      </c>
      <c r="R69" s="100">
        <v>550570.32999999996</v>
      </c>
      <c r="S69" s="100">
        <v>50</v>
      </c>
      <c r="T69" s="100">
        <v>1223.56</v>
      </c>
      <c r="U69" s="100">
        <v>575820</v>
      </c>
      <c r="X69" s="129">
        <v>820270</v>
      </c>
      <c r="AA69" s="129">
        <v>190958.67</v>
      </c>
      <c r="AB69" s="129">
        <v>77355.100000000006</v>
      </c>
    </row>
    <row r="70" spans="1:32" x14ac:dyDescent="0.2">
      <c r="A70" s="273" t="s">
        <v>1774</v>
      </c>
      <c r="B70" s="127">
        <v>525724.34</v>
      </c>
      <c r="C70" s="127">
        <v>0</v>
      </c>
      <c r="D70" s="127">
        <v>125534.91</v>
      </c>
      <c r="E70" s="273">
        <v>49886.04</v>
      </c>
      <c r="F70" s="273">
        <v>330778</v>
      </c>
      <c r="J70" s="128">
        <v>46819.31</v>
      </c>
      <c r="L70" s="128">
        <v>1006</v>
      </c>
      <c r="P70" s="273">
        <v>1302561.3500000001</v>
      </c>
      <c r="Q70" s="100">
        <v>46.68</v>
      </c>
      <c r="R70" s="100">
        <v>407591.62</v>
      </c>
      <c r="S70" s="100">
        <v>4397.7299999999996</v>
      </c>
      <c r="U70" s="100">
        <v>807107.5</v>
      </c>
      <c r="W70" s="100">
        <v>196308</v>
      </c>
      <c r="X70" s="129">
        <v>989827.5</v>
      </c>
      <c r="Y70" s="129">
        <v>6000</v>
      </c>
      <c r="AA70" s="129">
        <v>367405.97</v>
      </c>
      <c r="AB70" s="129">
        <v>100378.62</v>
      </c>
      <c r="AF70" s="129">
        <v>1027.49</v>
      </c>
    </row>
    <row r="71" spans="1:32" x14ac:dyDescent="0.2">
      <c r="A71" s="273" t="s">
        <v>1775</v>
      </c>
      <c r="B71" s="127">
        <v>283891.56</v>
      </c>
      <c r="C71" s="127">
        <v>0</v>
      </c>
      <c r="D71" s="127">
        <v>90142.57</v>
      </c>
      <c r="E71" s="273">
        <v>497710.38</v>
      </c>
      <c r="F71" s="273">
        <v>108161.11</v>
      </c>
      <c r="J71" s="128">
        <v>6300</v>
      </c>
      <c r="O71" s="273">
        <v>83400</v>
      </c>
      <c r="P71" s="273">
        <v>1726865.73</v>
      </c>
      <c r="R71" s="100">
        <v>697829.75</v>
      </c>
      <c r="T71" s="100">
        <v>702.45</v>
      </c>
      <c r="U71" s="100">
        <v>706585</v>
      </c>
      <c r="W71" s="100">
        <v>87000</v>
      </c>
      <c r="X71" s="129">
        <v>1011565</v>
      </c>
      <c r="AA71" s="129">
        <v>420610.6</v>
      </c>
      <c r="AB71" s="129">
        <v>101498.7</v>
      </c>
    </row>
    <row r="72" spans="1:32" x14ac:dyDescent="0.2">
      <c r="A72" s="273" t="s">
        <v>1776</v>
      </c>
      <c r="B72" s="127">
        <v>458465.74</v>
      </c>
      <c r="C72" s="127">
        <v>0</v>
      </c>
      <c r="D72" s="127">
        <v>137639.39000000001</v>
      </c>
      <c r="E72" s="273">
        <v>394819.99</v>
      </c>
      <c r="F72" s="273">
        <v>180177.17</v>
      </c>
      <c r="O72" s="273">
        <v>212965.4</v>
      </c>
      <c r="P72" s="273">
        <v>1340923.19</v>
      </c>
      <c r="Q72" s="100">
        <v>1099.23</v>
      </c>
      <c r="R72" s="100">
        <v>618544.14</v>
      </c>
      <c r="T72" s="100">
        <v>982.74</v>
      </c>
      <c r="U72" s="100">
        <v>1138716.3999999999</v>
      </c>
      <c r="W72" s="100">
        <v>21500</v>
      </c>
      <c r="X72" s="129">
        <v>1433426.4</v>
      </c>
      <c r="Y72" s="129">
        <v>840</v>
      </c>
      <c r="AA72" s="129">
        <v>246044</v>
      </c>
      <c r="AB72" s="129">
        <v>106511.76</v>
      </c>
    </row>
    <row r="73" spans="1:32" x14ac:dyDescent="0.2">
      <c r="A73" s="273" t="s">
        <v>1777</v>
      </c>
      <c r="B73" s="127">
        <v>392095.81</v>
      </c>
      <c r="C73" s="127">
        <v>0</v>
      </c>
      <c r="D73" s="127">
        <v>121884.27</v>
      </c>
      <c r="E73" s="273">
        <v>926433.7</v>
      </c>
      <c r="F73" s="273">
        <v>222824.75</v>
      </c>
      <c r="J73" s="128">
        <v>97150</v>
      </c>
      <c r="L73" s="128">
        <v>981.81</v>
      </c>
      <c r="P73" s="273">
        <v>1529202.14</v>
      </c>
      <c r="Q73" s="100">
        <v>1099.8900000000001</v>
      </c>
      <c r="R73" s="100">
        <v>516711.07</v>
      </c>
      <c r="T73" s="100">
        <v>25.48</v>
      </c>
      <c r="U73" s="100">
        <v>860463.1</v>
      </c>
      <c r="X73" s="129">
        <v>1127845.1000000001</v>
      </c>
      <c r="AA73" s="129">
        <v>244419.32</v>
      </c>
      <c r="AB73" s="129">
        <v>148372.15</v>
      </c>
    </row>
    <row r="74" spans="1:32" x14ac:dyDescent="0.2">
      <c r="A74" s="273" t="s">
        <v>1778</v>
      </c>
      <c r="B74" s="127">
        <v>579904.37</v>
      </c>
      <c r="C74" s="127">
        <v>0</v>
      </c>
      <c r="D74" s="127">
        <v>44569.5</v>
      </c>
      <c r="E74" s="273">
        <v>1004354.94</v>
      </c>
      <c r="F74" s="273">
        <v>344766.13</v>
      </c>
      <c r="J74" s="128">
        <v>0</v>
      </c>
      <c r="K74" s="128">
        <v>33400</v>
      </c>
      <c r="P74" s="273">
        <v>464694.52</v>
      </c>
      <c r="R74" s="100">
        <v>512187.41</v>
      </c>
      <c r="S74" s="100">
        <v>1600</v>
      </c>
      <c r="T74" s="100">
        <v>1071.24</v>
      </c>
      <c r="U74" s="100">
        <v>830575.3</v>
      </c>
      <c r="X74" s="129">
        <v>781785.3</v>
      </c>
      <c r="AA74" s="129">
        <v>201493.46</v>
      </c>
      <c r="AB74" s="129">
        <v>102266.96</v>
      </c>
    </row>
    <row r="75" spans="1:32" x14ac:dyDescent="0.2">
      <c r="A75" s="273" t="s">
        <v>1779</v>
      </c>
      <c r="B75" s="127">
        <v>394448.65</v>
      </c>
      <c r="C75" s="127">
        <v>0</v>
      </c>
      <c r="D75" s="127">
        <v>64390.94</v>
      </c>
      <c r="E75" s="273">
        <v>1347701.64</v>
      </c>
      <c r="F75" s="273">
        <v>216099.55</v>
      </c>
      <c r="J75" s="128">
        <v>8775.1200000000008</v>
      </c>
      <c r="O75" s="273">
        <v>347.45</v>
      </c>
      <c r="P75" s="273">
        <v>961521.58</v>
      </c>
      <c r="R75" s="100">
        <v>825916.79</v>
      </c>
      <c r="S75" s="100">
        <v>7200</v>
      </c>
      <c r="T75" s="100">
        <v>1170.0899999999999</v>
      </c>
      <c r="U75" s="100">
        <v>632179.19999999995</v>
      </c>
      <c r="W75" s="100">
        <v>10500</v>
      </c>
      <c r="X75" s="129">
        <v>967119.2</v>
      </c>
      <c r="AA75" s="129">
        <v>185100.3</v>
      </c>
      <c r="AB75" s="129">
        <v>217399.66</v>
      </c>
    </row>
    <row r="76" spans="1:32" x14ac:dyDescent="0.2">
      <c r="A76" s="273" t="s">
        <v>1780</v>
      </c>
      <c r="B76" s="127">
        <v>492785.97</v>
      </c>
      <c r="C76" s="127">
        <v>0</v>
      </c>
      <c r="D76" s="127">
        <v>109624.87</v>
      </c>
      <c r="E76" s="273">
        <v>1583004.29</v>
      </c>
      <c r="F76" s="273">
        <v>327562.71999999997</v>
      </c>
      <c r="J76" s="128">
        <v>11800</v>
      </c>
      <c r="O76" s="273">
        <v>89937.18</v>
      </c>
      <c r="P76" s="273">
        <v>2317512.06</v>
      </c>
      <c r="R76" s="100">
        <v>549163.62</v>
      </c>
      <c r="T76" s="100">
        <v>939.04</v>
      </c>
      <c r="U76" s="100">
        <v>502839.2</v>
      </c>
      <c r="W76" s="100">
        <v>10500</v>
      </c>
      <c r="X76" s="129">
        <v>757569.2</v>
      </c>
      <c r="AA76" s="129">
        <v>229552.33</v>
      </c>
      <c r="AB76" s="129">
        <v>86309.33</v>
      </c>
    </row>
    <row r="77" spans="1:32" x14ac:dyDescent="0.2">
      <c r="A77" s="273" t="s">
        <v>1781</v>
      </c>
      <c r="B77" s="127">
        <v>495761.01</v>
      </c>
      <c r="C77" s="127">
        <v>0</v>
      </c>
      <c r="D77" s="127">
        <v>66980.88</v>
      </c>
      <c r="E77" s="273">
        <v>890823.35</v>
      </c>
      <c r="F77" s="273">
        <v>298363.74</v>
      </c>
      <c r="J77" s="128">
        <v>10415.74</v>
      </c>
      <c r="K77" s="128">
        <v>195860</v>
      </c>
      <c r="L77" s="128">
        <v>166000</v>
      </c>
      <c r="O77" s="273">
        <v>11800</v>
      </c>
      <c r="P77" s="273">
        <v>2233839.69</v>
      </c>
      <c r="R77" s="100">
        <v>975436.04</v>
      </c>
      <c r="T77" s="100">
        <v>698.47</v>
      </c>
      <c r="U77" s="100">
        <v>714836</v>
      </c>
      <c r="W77" s="100">
        <v>108800</v>
      </c>
      <c r="X77" s="129">
        <v>994496</v>
      </c>
      <c r="AA77" s="129">
        <v>317692.32</v>
      </c>
      <c r="AB77" s="129">
        <v>103883.27</v>
      </c>
    </row>
    <row r="78" spans="1:32" x14ac:dyDescent="0.2">
      <c r="A78" s="273" t="s">
        <v>1853</v>
      </c>
      <c r="B78" s="127">
        <v>582090.57999999996</v>
      </c>
      <c r="C78" s="127">
        <v>1635</v>
      </c>
      <c r="D78" s="127">
        <v>130190.28</v>
      </c>
      <c r="E78" s="273">
        <v>384258.82</v>
      </c>
      <c r="F78" s="273">
        <v>518915.82</v>
      </c>
      <c r="L78" s="128">
        <v>1532.73</v>
      </c>
      <c r="O78" s="273">
        <v>44898</v>
      </c>
      <c r="P78" s="273">
        <v>2560558.21</v>
      </c>
      <c r="R78" s="100">
        <v>519526.36</v>
      </c>
      <c r="T78" s="100">
        <v>1095.75</v>
      </c>
      <c r="U78" s="100">
        <v>495570</v>
      </c>
      <c r="X78" s="129">
        <v>675330</v>
      </c>
      <c r="AA78" s="129">
        <v>344731.32</v>
      </c>
      <c r="AB78" s="129">
        <v>73254.8</v>
      </c>
      <c r="AF78" s="129">
        <v>17.41</v>
      </c>
    </row>
    <row r="79" spans="1:32" x14ac:dyDescent="0.2">
      <c r="A79" s="273" t="s">
        <v>1782</v>
      </c>
      <c r="B79" s="127">
        <v>112166.69</v>
      </c>
      <c r="C79" s="127">
        <v>0</v>
      </c>
      <c r="D79" s="127">
        <v>28924</v>
      </c>
      <c r="E79" s="273">
        <v>368766.71</v>
      </c>
      <c r="F79" s="273">
        <v>668934.18000000005</v>
      </c>
      <c r="J79" s="128">
        <v>4691.71</v>
      </c>
      <c r="N79" s="273">
        <v>-58902.06</v>
      </c>
      <c r="O79" s="273">
        <v>-819871.2</v>
      </c>
      <c r="P79" s="273">
        <v>2103024.29</v>
      </c>
      <c r="R79" s="100">
        <v>452025.81</v>
      </c>
      <c r="T79" s="100">
        <v>312.95</v>
      </c>
      <c r="U79" s="100">
        <v>970240</v>
      </c>
      <c r="X79" s="129">
        <v>1041933</v>
      </c>
      <c r="Z79" s="129">
        <v>14592</v>
      </c>
      <c r="AA79" s="129">
        <v>279016.59999999998</v>
      </c>
      <c r="AB79" s="129">
        <v>126988.38</v>
      </c>
      <c r="AF79" s="129">
        <v>303.94</v>
      </c>
    </row>
    <row r="80" spans="1:32" x14ac:dyDescent="0.2">
      <c r="A80" s="273" t="s">
        <v>1783</v>
      </c>
      <c r="B80" s="127">
        <v>185925.6</v>
      </c>
      <c r="C80" s="127">
        <v>0</v>
      </c>
      <c r="D80" s="127">
        <v>37472.82</v>
      </c>
      <c r="E80" s="273">
        <v>281391.01</v>
      </c>
      <c r="F80" s="273">
        <v>105063.02</v>
      </c>
      <c r="J80" s="128">
        <v>15400</v>
      </c>
      <c r="K80" s="128">
        <v>43200</v>
      </c>
      <c r="N80" s="273">
        <v>-696928.37</v>
      </c>
      <c r="O80" s="273">
        <v>67948.179999999993</v>
      </c>
      <c r="P80" s="273">
        <v>1431387.54</v>
      </c>
      <c r="R80" s="100">
        <v>329926.59999999998</v>
      </c>
      <c r="T80" s="100">
        <v>373.28</v>
      </c>
      <c r="U80" s="100">
        <v>764120</v>
      </c>
      <c r="X80" s="129">
        <v>866720</v>
      </c>
      <c r="AA80" s="129">
        <v>312444.12</v>
      </c>
      <c r="AB80" s="129">
        <v>157661.39000000001</v>
      </c>
      <c r="AF80" s="129">
        <v>272.27</v>
      </c>
    </row>
    <row r="81" spans="1:32" x14ac:dyDescent="0.2">
      <c r="A81" s="273" t="s">
        <v>1784</v>
      </c>
      <c r="B81" s="127">
        <v>544366.22</v>
      </c>
      <c r="C81" s="127">
        <v>0</v>
      </c>
      <c r="D81" s="127">
        <v>15967.87</v>
      </c>
      <c r="E81" s="273">
        <v>508263.78</v>
      </c>
      <c r="F81" s="273">
        <v>777201.22</v>
      </c>
      <c r="J81" s="128">
        <v>74632.41</v>
      </c>
      <c r="L81" s="128">
        <v>3020.92</v>
      </c>
      <c r="N81" s="273">
        <v>-172699.86</v>
      </c>
      <c r="O81" s="273">
        <v>-133174.92000000001</v>
      </c>
      <c r="P81" s="273">
        <v>2015625.01</v>
      </c>
      <c r="Q81" s="100">
        <v>159.84</v>
      </c>
      <c r="R81" s="100">
        <v>655043.72</v>
      </c>
      <c r="S81" s="100">
        <v>600</v>
      </c>
      <c r="U81" s="100">
        <v>1041530</v>
      </c>
      <c r="W81" s="100">
        <v>81500</v>
      </c>
      <c r="X81" s="129">
        <v>1322500</v>
      </c>
      <c r="Z81" s="129">
        <v>8148</v>
      </c>
      <c r="AA81" s="129">
        <v>240345.5</v>
      </c>
      <c r="AB81" s="129">
        <v>145946.64000000001</v>
      </c>
      <c r="AF81" s="129">
        <v>547.89</v>
      </c>
    </row>
    <row r="82" spans="1:32" x14ac:dyDescent="0.2">
      <c r="A82" s="273" t="s">
        <v>1785</v>
      </c>
      <c r="B82" s="127">
        <v>241015.44</v>
      </c>
      <c r="C82" s="127">
        <v>0</v>
      </c>
      <c r="D82" s="127">
        <v>28625.87</v>
      </c>
      <c r="E82" s="273">
        <v>476629.13</v>
      </c>
      <c r="F82" s="273">
        <v>333492.06</v>
      </c>
      <c r="J82" s="128">
        <v>15900</v>
      </c>
      <c r="K82" s="128">
        <v>66624</v>
      </c>
      <c r="O82" s="273">
        <v>-180077.09</v>
      </c>
      <c r="P82" s="273">
        <v>1211911.4099999999</v>
      </c>
      <c r="R82" s="100">
        <v>589293.94999999995</v>
      </c>
      <c r="T82" s="100">
        <v>294.73</v>
      </c>
      <c r="U82" s="100">
        <v>977840</v>
      </c>
      <c r="X82" s="129">
        <v>1198190</v>
      </c>
      <c r="Z82" s="129">
        <v>1200</v>
      </c>
      <c r="AA82" s="129">
        <v>261242.61</v>
      </c>
      <c r="AB82" s="129">
        <v>133528.89000000001</v>
      </c>
    </row>
    <row r="83" spans="1:32" x14ac:dyDescent="0.2">
      <c r="A83" s="273" t="s">
        <v>1786</v>
      </c>
      <c r="B83" s="127">
        <v>390162.54</v>
      </c>
      <c r="C83" s="127">
        <v>0</v>
      </c>
      <c r="D83" s="127">
        <v>46136.62</v>
      </c>
      <c r="E83" s="273">
        <v>719263.22</v>
      </c>
      <c r="F83" s="273">
        <v>155953.70000000001</v>
      </c>
      <c r="K83" s="128">
        <v>-53660</v>
      </c>
      <c r="N83" s="273">
        <v>-236855.16</v>
      </c>
      <c r="O83" s="273">
        <v>-355341.05</v>
      </c>
      <c r="P83" s="273">
        <v>1745362.84</v>
      </c>
      <c r="R83" s="100">
        <v>446038.07</v>
      </c>
      <c r="S83" s="100">
        <v>271890</v>
      </c>
      <c r="T83" s="100">
        <v>665.39</v>
      </c>
      <c r="U83" s="100">
        <v>1183350</v>
      </c>
      <c r="W83" s="100">
        <v>910</v>
      </c>
      <c r="X83" s="129">
        <v>1324470</v>
      </c>
      <c r="Z83" s="129">
        <v>8749</v>
      </c>
      <c r="AA83" s="129">
        <v>257932.06</v>
      </c>
      <c r="AB83" s="129">
        <v>96655.86</v>
      </c>
    </row>
    <row r="84" spans="1:32" x14ac:dyDescent="0.2">
      <c r="A84" s="273" t="s">
        <v>1787</v>
      </c>
      <c r="B84" s="127">
        <v>317292.86</v>
      </c>
      <c r="C84" s="127">
        <v>35600</v>
      </c>
      <c r="D84" s="127">
        <v>15043.85</v>
      </c>
      <c r="E84" s="273">
        <v>1014141.01</v>
      </c>
      <c r="F84" s="273">
        <v>399138.3</v>
      </c>
      <c r="J84" s="128">
        <v>15664.78</v>
      </c>
      <c r="K84" s="128">
        <v>35605</v>
      </c>
      <c r="N84" s="273">
        <v>-348891.95</v>
      </c>
      <c r="P84" s="273">
        <v>1929262.58</v>
      </c>
      <c r="R84" s="100">
        <v>528754.46</v>
      </c>
      <c r="S84" s="100">
        <v>73250</v>
      </c>
      <c r="T84" s="100">
        <v>519.35</v>
      </c>
      <c r="U84" s="100">
        <v>863660</v>
      </c>
      <c r="W84" s="100">
        <v>135376</v>
      </c>
      <c r="X84" s="129">
        <v>1040060</v>
      </c>
      <c r="Z84" s="129">
        <v>4048</v>
      </c>
      <c r="AA84" s="129">
        <v>261552.02</v>
      </c>
      <c r="AB84" s="129">
        <v>137591.41</v>
      </c>
      <c r="AF84" s="129">
        <v>1209.77</v>
      </c>
    </row>
    <row r="85" spans="1:32" x14ac:dyDescent="0.2">
      <c r="A85" s="273" t="s">
        <v>1788</v>
      </c>
      <c r="B85" s="127">
        <v>539855.18000000005</v>
      </c>
      <c r="C85" s="127">
        <v>0</v>
      </c>
      <c r="D85" s="127">
        <v>41702.239999999998</v>
      </c>
      <c r="E85" s="273">
        <v>394902.04</v>
      </c>
      <c r="F85" s="273">
        <v>288875.5</v>
      </c>
      <c r="N85" s="273">
        <v>-402225.1</v>
      </c>
      <c r="P85" s="273">
        <v>1851699.47</v>
      </c>
      <c r="R85" s="100">
        <v>426321.06</v>
      </c>
      <c r="T85" s="100">
        <v>1759.54</v>
      </c>
      <c r="U85" s="100">
        <v>867440</v>
      </c>
      <c r="X85" s="129">
        <v>1130100</v>
      </c>
      <c r="Z85" s="129">
        <v>6884</v>
      </c>
      <c r="AA85" s="129">
        <v>202343.25</v>
      </c>
      <c r="AB85" s="129">
        <v>134055.34</v>
      </c>
      <c r="AF85" s="129">
        <v>572.41999999999996</v>
      </c>
    </row>
    <row r="86" spans="1:32" x14ac:dyDescent="0.2">
      <c r="A86" s="273" t="s">
        <v>1789</v>
      </c>
      <c r="B86" s="127">
        <v>212584.98</v>
      </c>
      <c r="C86" s="127">
        <v>0</v>
      </c>
      <c r="D86" s="127">
        <v>19966.73</v>
      </c>
      <c r="E86" s="273">
        <v>620762.11</v>
      </c>
      <c r="F86" s="273">
        <v>155507.26999999999</v>
      </c>
      <c r="O86" s="273">
        <v>-327045.09000000003</v>
      </c>
      <c r="P86" s="273">
        <v>1211766.1200000001</v>
      </c>
      <c r="R86" s="100">
        <v>496401.89</v>
      </c>
      <c r="T86" s="100">
        <v>816.94</v>
      </c>
      <c r="U86" s="100">
        <v>775930</v>
      </c>
      <c r="W86" s="100">
        <v>179380</v>
      </c>
      <c r="X86" s="129">
        <v>1140658</v>
      </c>
      <c r="Z86" s="129">
        <v>3600</v>
      </c>
      <c r="AA86" s="129">
        <v>140461.95000000001</v>
      </c>
      <c r="AB86" s="129">
        <v>22893.69</v>
      </c>
      <c r="AF86" s="129">
        <v>291.13</v>
      </c>
    </row>
    <row r="87" spans="1:32" x14ac:dyDescent="0.2">
      <c r="A87" s="273" t="s">
        <v>1790</v>
      </c>
      <c r="B87" s="127">
        <v>559669.47</v>
      </c>
      <c r="C87" s="127">
        <v>0</v>
      </c>
      <c r="D87" s="127">
        <v>19141.25</v>
      </c>
      <c r="E87" s="273">
        <v>99789.31</v>
      </c>
      <c r="F87" s="273">
        <v>371742.36</v>
      </c>
      <c r="J87" s="128">
        <v>2400</v>
      </c>
      <c r="K87" s="128">
        <v>65000</v>
      </c>
      <c r="L87" s="128">
        <v>916.03</v>
      </c>
      <c r="N87" s="273">
        <v>240790.16</v>
      </c>
      <c r="O87" s="273">
        <v>-32572.99</v>
      </c>
      <c r="P87" s="273">
        <v>907622.82</v>
      </c>
      <c r="R87" s="100">
        <v>583997.15</v>
      </c>
      <c r="T87" s="100">
        <v>2686.08</v>
      </c>
      <c r="U87" s="100">
        <v>1043730</v>
      </c>
      <c r="X87" s="129">
        <v>1177930</v>
      </c>
      <c r="Y87" s="129">
        <v>17988</v>
      </c>
      <c r="Z87" s="129">
        <v>2184</v>
      </c>
      <c r="AA87" s="129">
        <v>508002.13</v>
      </c>
      <c r="AB87" s="129">
        <v>59916.65</v>
      </c>
      <c r="AF87" s="129">
        <v>436.08</v>
      </c>
    </row>
    <row r="88" spans="1:32" x14ac:dyDescent="0.2">
      <c r="A88" s="273" t="s">
        <v>1860</v>
      </c>
      <c r="B88" s="127">
        <v>117257.28</v>
      </c>
      <c r="C88" s="127">
        <v>0</v>
      </c>
      <c r="D88" s="127">
        <v>21724.32</v>
      </c>
      <c r="E88" s="273">
        <v>782791.73</v>
      </c>
      <c r="F88" s="273">
        <v>120264.14</v>
      </c>
      <c r="J88" s="128">
        <v>5959.67</v>
      </c>
      <c r="N88" s="273">
        <v>-566780.43000000005</v>
      </c>
      <c r="O88" s="273">
        <v>-10764.92</v>
      </c>
      <c r="P88" s="273">
        <v>1583723.57</v>
      </c>
      <c r="R88" s="100">
        <v>416568.35</v>
      </c>
      <c r="T88" s="100">
        <v>292.18</v>
      </c>
      <c r="U88" s="100">
        <v>986320</v>
      </c>
      <c r="X88" s="129">
        <v>1120970</v>
      </c>
      <c r="Z88" s="129">
        <v>2738</v>
      </c>
      <c r="AA88" s="129">
        <v>121588.13</v>
      </c>
      <c r="AB88" s="129">
        <v>120155.12</v>
      </c>
      <c r="AD88" s="129">
        <v>4621.41</v>
      </c>
      <c r="AF88" s="129">
        <v>334.29</v>
      </c>
    </row>
    <row r="89" spans="1:32" x14ac:dyDescent="0.2">
      <c r="A89" s="273" t="s">
        <v>1791</v>
      </c>
      <c r="B89" s="127">
        <v>201325.56</v>
      </c>
      <c r="C89" s="127">
        <v>0</v>
      </c>
      <c r="D89" s="127">
        <v>301582.01</v>
      </c>
      <c r="E89" s="273">
        <v>231097.27</v>
      </c>
      <c r="F89" s="273">
        <v>8</v>
      </c>
      <c r="J89" s="128">
        <v>0</v>
      </c>
      <c r="O89" s="273">
        <v>16686.54</v>
      </c>
      <c r="P89" s="273">
        <v>378263.7</v>
      </c>
      <c r="R89" s="100">
        <v>796626</v>
      </c>
      <c r="S89" s="100">
        <v>75000</v>
      </c>
      <c r="T89" s="100">
        <v>666.86</v>
      </c>
      <c r="X89" s="129">
        <v>124582</v>
      </c>
      <c r="AA89" s="129">
        <v>297067.92</v>
      </c>
      <c r="AB89" s="129">
        <v>55420.34</v>
      </c>
    </row>
    <row r="90" spans="1:32" x14ac:dyDescent="0.2">
      <c r="A90" s="273" t="s">
        <v>1792</v>
      </c>
      <c r="B90" s="127">
        <v>317916.65999999997</v>
      </c>
      <c r="C90" s="127">
        <v>0</v>
      </c>
      <c r="D90" s="127">
        <v>42951.45</v>
      </c>
      <c r="E90" s="273">
        <v>323497.93</v>
      </c>
      <c r="F90" s="273">
        <v>124114.56</v>
      </c>
      <c r="I90" s="128">
        <v>6000</v>
      </c>
      <c r="J90" s="128">
        <v>13340</v>
      </c>
      <c r="O90" s="273">
        <v>1178.08</v>
      </c>
      <c r="P90" s="273">
        <v>646850.12</v>
      </c>
      <c r="R90" s="100">
        <v>483560.79</v>
      </c>
      <c r="S90" s="100">
        <v>45000</v>
      </c>
      <c r="T90" s="100">
        <v>669.35</v>
      </c>
      <c r="U90" s="100">
        <v>238982</v>
      </c>
      <c r="X90" s="129">
        <v>308842</v>
      </c>
      <c r="AA90" s="129">
        <v>168824.5</v>
      </c>
      <c r="AB90" s="129">
        <v>112733.24</v>
      </c>
    </row>
    <row r="91" spans="1:32" x14ac:dyDescent="0.2">
      <c r="A91" s="273" t="s">
        <v>1793</v>
      </c>
      <c r="B91" s="127">
        <v>344113.47</v>
      </c>
      <c r="C91" s="127">
        <v>0</v>
      </c>
      <c r="D91" s="127">
        <v>107154.58</v>
      </c>
      <c r="E91" s="273">
        <v>2973744.04</v>
      </c>
      <c r="F91" s="273">
        <v>267767.71999999997</v>
      </c>
      <c r="I91" s="128">
        <v>5000</v>
      </c>
      <c r="J91" s="128">
        <v>6300</v>
      </c>
      <c r="P91" s="273">
        <v>3382854.97</v>
      </c>
      <c r="R91" s="100">
        <v>776027.28</v>
      </c>
      <c r="S91" s="100">
        <v>71500</v>
      </c>
      <c r="T91" s="100">
        <v>487.57</v>
      </c>
      <c r="U91" s="100">
        <v>903994</v>
      </c>
      <c r="W91" s="100">
        <v>132300</v>
      </c>
      <c r="X91" s="129">
        <v>1101674</v>
      </c>
      <c r="AA91" s="129">
        <v>255537.69</v>
      </c>
      <c r="AB91" s="129">
        <v>207349.32</v>
      </c>
    </row>
    <row r="92" spans="1:32" x14ac:dyDescent="0.2">
      <c r="A92" s="273" t="s">
        <v>1794</v>
      </c>
      <c r="B92" s="127">
        <v>374648.36</v>
      </c>
      <c r="C92" s="127">
        <v>0</v>
      </c>
      <c r="D92" s="127">
        <v>130045.82</v>
      </c>
      <c r="E92" s="273">
        <v>463494.67</v>
      </c>
      <c r="F92" s="273">
        <v>226863.57</v>
      </c>
      <c r="I92" s="128">
        <v>5100</v>
      </c>
      <c r="J92" s="128">
        <v>8205</v>
      </c>
      <c r="O92" s="273">
        <v>5661.82</v>
      </c>
      <c r="P92" s="273">
        <v>1045747.78</v>
      </c>
      <c r="R92" s="100">
        <v>579117.86</v>
      </c>
      <c r="S92" s="100">
        <v>35800</v>
      </c>
      <c r="T92" s="100">
        <v>1420.78</v>
      </c>
      <c r="U92" s="100">
        <v>610208.1</v>
      </c>
      <c r="X92" s="129">
        <v>674958.1</v>
      </c>
      <c r="AA92" s="129">
        <v>280533.33</v>
      </c>
      <c r="AB92" s="129">
        <v>92377.49</v>
      </c>
    </row>
    <row r="93" spans="1:32" x14ac:dyDescent="0.2">
      <c r="A93" s="273" t="s">
        <v>1795</v>
      </c>
      <c r="B93" s="127">
        <v>183400.28</v>
      </c>
      <c r="C93" s="127">
        <v>0</v>
      </c>
      <c r="D93" s="127">
        <v>86972.57</v>
      </c>
      <c r="E93" s="273">
        <v>42859.1</v>
      </c>
      <c r="F93" s="273">
        <v>160218.56</v>
      </c>
      <c r="J93" s="128">
        <v>0</v>
      </c>
      <c r="P93" s="273">
        <v>320699.84999999998</v>
      </c>
      <c r="R93" s="100">
        <v>593761.89</v>
      </c>
      <c r="U93" s="100">
        <v>905770.5</v>
      </c>
      <c r="X93" s="129">
        <v>1052730.5</v>
      </c>
      <c r="AA93" s="129">
        <v>183817.45</v>
      </c>
      <c r="AB93" s="129">
        <v>32575.78</v>
      </c>
    </row>
    <row r="94" spans="1:32" x14ac:dyDescent="0.2">
      <c r="A94" s="273" t="s">
        <v>1796</v>
      </c>
      <c r="B94" s="127">
        <v>405901.86</v>
      </c>
      <c r="C94" s="127">
        <v>0</v>
      </c>
      <c r="D94" s="127">
        <v>28523.33</v>
      </c>
      <c r="E94" s="273">
        <v>709044.33</v>
      </c>
      <c r="F94" s="273">
        <v>14606.82</v>
      </c>
      <c r="J94" s="128">
        <v>11600</v>
      </c>
      <c r="O94" s="273">
        <v>2408.91</v>
      </c>
      <c r="P94" s="273">
        <v>784633.1</v>
      </c>
      <c r="R94" s="100">
        <v>464626.3</v>
      </c>
      <c r="S94" s="100">
        <v>75115</v>
      </c>
      <c r="T94" s="100">
        <v>743.56</v>
      </c>
      <c r="U94" s="100">
        <v>422940</v>
      </c>
      <c r="W94" s="100">
        <v>147294</v>
      </c>
      <c r="X94" s="129">
        <v>558180</v>
      </c>
      <c r="AA94" s="129">
        <v>104649.86</v>
      </c>
      <c r="AB94" s="129">
        <v>79880.67</v>
      </c>
    </row>
    <row r="95" spans="1:32" x14ac:dyDescent="0.2">
      <c r="A95" s="273" t="s">
        <v>1797</v>
      </c>
      <c r="B95" s="127">
        <v>623060.87</v>
      </c>
      <c r="C95" s="127">
        <v>17680</v>
      </c>
      <c r="D95" s="127">
        <v>61007.4</v>
      </c>
      <c r="E95" s="273">
        <v>191672.2</v>
      </c>
      <c r="F95" s="273">
        <v>481991.79</v>
      </c>
      <c r="I95" s="128">
        <v>6000</v>
      </c>
      <c r="J95" s="128">
        <v>17600</v>
      </c>
      <c r="L95" s="128">
        <v>4159</v>
      </c>
      <c r="P95" s="273">
        <v>573056.03</v>
      </c>
      <c r="Q95" s="100">
        <v>2506.9</v>
      </c>
      <c r="R95" s="100">
        <v>1140770.97</v>
      </c>
      <c r="S95" s="100">
        <v>89310</v>
      </c>
      <c r="U95" s="100">
        <v>995830</v>
      </c>
      <c r="W95" s="100">
        <v>143262</v>
      </c>
      <c r="X95" s="129">
        <v>1075980</v>
      </c>
      <c r="AA95" s="129">
        <v>421969.04</v>
      </c>
      <c r="AB95" s="129">
        <v>94859.6</v>
      </c>
    </row>
    <row r="96" spans="1:32" x14ac:dyDescent="0.2">
      <c r="A96" s="273" t="s">
        <v>1798</v>
      </c>
      <c r="B96" s="127">
        <v>254666.85</v>
      </c>
      <c r="C96" s="127">
        <v>0</v>
      </c>
      <c r="D96" s="127">
        <v>112803.81</v>
      </c>
      <c r="E96" s="273">
        <v>1672796.39</v>
      </c>
      <c r="F96" s="273">
        <v>172420.54</v>
      </c>
      <c r="I96" s="128">
        <v>6000</v>
      </c>
      <c r="J96" s="128">
        <v>7050</v>
      </c>
      <c r="O96" s="273">
        <v>2118.79</v>
      </c>
      <c r="P96" s="273">
        <v>1997218.5</v>
      </c>
      <c r="R96" s="100">
        <v>479843.61</v>
      </c>
      <c r="T96" s="100">
        <v>720.25</v>
      </c>
      <c r="U96" s="100">
        <v>622120</v>
      </c>
      <c r="W96" s="100">
        <v>161532</v>
      </c>
      <c r="X96" s="129">
        <v>782910</v>
      </c>
      <c r="AA96" s="129">
        <v>157629.26</v>
      </c>
      <c r="AB96" s="129">
        <v>114297.3</v>
      </c>
    </row>
    <row r="97" spans="1:32" x14ac:dyDescent="0.2">
      <c r="A97" s="273" t="s">
        <v>1799</v>
      </c>
      <c r="B97" s="127">
        <v>216082.25</v>
      </c>
      <c r="C97" s="127">
        <v>0</v>
      </c>
      <c r="D97" s="127">
        <v>20823.04</v>
      </c>
      <c r="E97" s="273">
        <v>224733.06</v>
      </c>
      <c r="F97" s="273">
        <v>160547.63</v>
      </c>
      <c r="I97" s="128">
        <v>5800</v>
      </c>
      <c r="J97" s="128">
        <v>3300</v>
      </c>
      <c r="O97" s="273">
        <v>4633.1899999999996</v>
      </c>
      <c r="P97" s="273">
        <v>569833.9</v>
      </c>
      <c r="R97" s="100">
        <v>535612</v>
      </c>
      <c r="T97" s="100">
        <v>662.34</v>
      </c>
      <c r="U97" s="100">
        <v>828081.1</v>
      </c>
      <c r="W97" s="100">
        <v>132300</v>
      </c>
      <c r="X97" s="129">
        <v>1020481.1</v>
      </c>
      <c r="AA97" s="129">
        <v>326599.87</v>
      </c>
      <c r="AB97" s="129">
        <v>40721.58</v>
      </c>
    </row>
    <row r="98" spans="1:32" x14ac:dyDescent="0.2">
      <c r="A98" s="273" t="s">
        <v>1800</v>
      </c>
      <c r="B98" s="127">
        <v>620343.57999999996</v>
      </c>
      <c r="C98" s="127">
        <v>0</v>
      </c>
      <c r="D98" s="127">
        <v>37167.64</v>
      </c>
      <c r="E98" s="273">
        <v>60020.76</v>
      </c>
      <c r="F98" s="273">
        <v>532864.71</v>
      </c>
      <c r="I98" s="128">
        <v>12600</v>
      </c>
      <c r="J98" s="128">
        <v>5153.79</v>
      </c>
      <c r="L98" s="128">
        <v>90</v>
      </c>
      <c r="O98" s="273">
        <v>13216</v>
      </c>
      <c r="P98" s="273">
        <v>528870.26</v>
      </c>
      <c r="R98" s="100">
        <v>648222.97</v>
      </c>
      <c r="S98" s="100">
        <v>442200</v>
      </c>
      <c r="T98" s="100">
        <v>596.88</v>
      </c>
      <c r="U98" s="100">
        <v>788480</v>
      </c>
      <c r="W98" s="100">
        <v>49000</v>
      </c>
      <c r="X98" s="129">
        <v>970362</v>
      </c>
      <c r="AA98" s="129">
        <v>228478.21</v>
      </c>
    </row>
    <row r="99" spans="1:32" x14ac:dyDescent="0.2">
      <c r="A99" s="273" t="s">
        <v>1801</v>
      </c>
      <c r="B99" s="127">
        <v>478828.48</v>
      </c>
      <c r="C99" s="127">
        <v>0</v>
      </c>
      <c r="D99" s="127">
        <v>308716.23</v>
      </c>
      <c r="E99" s="273">
        <v>25667.75</v>
      </c>
      <c r="F99" s="273">
        <v>173066.48</v>
      </c>
      <c r="I99" s="128">
        <v>5500</v>
      </c>
      <c r="J99" s="128">
        <v>6600</v>
      </c>
      <c r="L99" s="128">
        <v>1794.39</v>
      </c>
      <c r="O99" s="273">
        <v>4096.88</v>
      </c>
      <c r="P99" s="273">
        <v>713142.2</v>
      </c>
      <c r="R99" s="100">
        <v>985235.96</v>
      </c>
      <c r="T99" s="100">
        <v>993.65</v>
      </c>
      <c r="U99" s="100">
        <v>808981</v>
      </c>
      <c r="V99" s="100">
        <v>2</v>
      </c>
      <c r="W99" s="100">
        <v>132300</v>
      </c>
      <c r="X99" s="129">
        <v>1042753</v>
      </c>
      <c r="AA99" s="129">
        <v>452444.43</v>
      </c>
      <c r="AB99" s="129">
        <v>82760.710000000006</v>
      </c>
    </row>
    <row r="100" spans="1:32" x14ac:dyDescent="0.2">
      <c r="A100" s="273" t="s">
        <v>1802</v>
      </c>
      <c r="B100" s="127">
        <v>316315.58</v>
      </c>
      <c r="C100" s="127">
        <v>0</v>
      </c>
      <c r="D100" s="127">
        <v>52589.02</v>
      </c>
      <c r="E100" s="273">
        <v>398518.48</v>
      </c>
      <c r="F100" s="273">
        <v>220571.51999999999</v>
      </c>
      <c r="I100" s="128">
        <v>6000</v>
      </c>
      <c r="J100" s="128">
        <v>22380</v>
      </c>
      <c r="O100" s="273">
        <v>8923.52</v>
      </c>
      <c r="P100" s="273">
        <v>673323.61</v>
      </c>
      <c r="R100" s="100">
        <v>814540.26</v>
      </c>
      <c r="T100" s="100">
        <v>820.68</v>
      </c>
      <c r="U100" s="100">
        <v>799190</v>
      </c>
      <c r="X100" s="129">
        <v>933170</v>
      </c>
      <c r="AA100" s="129">
        <v>140057.71</v>
      </c>
      <c r="AB100" s="129">
        <v>95752.76</v>
      </c>
    </row>
    <row r="101" spans="1:32" x14ac:dyDescent="0.2">
      <c r="A101" s="273" t="s">
        <v>1803</v>
      </c>
      <c r="B101" s="127">
        <v>358538.28</v>
      </c>
      <c r="C101" s="127">
        <v>0</v>
      </c>
      <c r="D101" s="127">
        <v>744705.17</v>
      </c>
      <c r="E101" s="273">
        <v>3</v>
      </c>
      <c r="F101" s="273">
        <v>321353.18</v>
      </c>
      <c r="I101" s="128">
        <v>5500</v>
      </c>
      <c r="J101" s="128">
        <v>6300</v>
      </c>
      <c r="O101" s="273">
        <v>680.33</v>
      </c>
      <c r="P101" s="273">
        <v>1404582.07</v>
      </c>
      <c r="Q101" s="100">
        <v>1164.3</v>
      </c>
      <c r="R101" s="100">
        <v>641867.39</v>
      </c>
      <c r="U101" s="100">
        <v>856310</v>
      </c>
      <c r="X101" s="129">
        <v>908258</v>
      </c>
      <c r="AA101" s="129">
        <v>446426.16</v>
      </c>
      <c r="AB101" s="129">
        <v>36211.300000000003</v>
      </c>
    </row>
    <row r="102" spans="1:32" x14ac:dyDescent="0.2">
      <c r="A102" s="273" t="s">
        <v>1804</v>
      </c>
      <c r="B102" s="127">
        <v>337937.73</v>
      </c>
      <c r="C102" s="127">
        <v>0</v>
      </c>
      <c r="D102" s="127">
        <v>54677.22</v>
      </c>
      <c r="E102" s="273">
        <v>344293.53</v>
      </c>
      <c r="F102" s="273">
        <v>162302</v>
      </c>
      <c r="J102" s="128">
        <v>6180</v>
      </c>
      <c r="N102" s="273">
        <v>-368974.66</v>
      </c>
      <c r="O102" s="273">
        <v>222353.05</v>
      </c>
      <c r="P102" s="273">
        <v>852142.64</v>
      </c>
      <c r="R102" s="100">
        <v>519430.44</v>
      </c>
      <c r="S102" s="100">
        <v>130000</v>
      </c>
      <c r="T102" s="100">
        <v>1219.68</v>
      </c>
      <c r="U102" s="100">
        <v>972930</v>
      </c>
      <c r="X102" s="129">
        <v>1113940</v>
      </c>
      <c r="AA102" s="129">
        <v>231687.05</v>
      </c>
      <c r="AB102" s="129">
        <v>53110.82</v>
      </c>
    </row>
    <row r="103" spans="1:32" x14ac:dyDescent="0.2">
      <c r="A103" s="273" t="s">
        <v>1807</v>
      </c>
      <c r="B103" s="127">
        <v>346144.95</v>
      </c>
      <c r="C103" s="127">
        <v>0</v>
      </c>
      <c r="D103" s="127">
        <v>42828.53</v>
      </c>
      <c r="E103" s="273">
        <v>91947.22</v>
      </c>
      <c r="F103" s="273">
        <v>-32636.84</v>
      </c>
      <c r="I103" s="128">
        <v>5500</v>
      </c>
      <c r="J103" s="128">
        <v>15340</v>
      </c>
      <c r="O103" s="273">
        <v>22861.49</v>
      </c>
      <c r="P103" s="273">
        <v>474645.55</v>
      </c>
      <c r="R103" s="100">
        <v>583838.47</v>
      </c>
      <c r="T103" s="100">
        <v>1780.25</v>
      </c>
      <c r="U103" s="100">
        <v>1031668</v>
      </c>
      <c r="X103" s="129">
        <v>1091368</v>
      </c>
      <c r="AA103" s="129">
        <v>173322.1</v>
      </c>
      <c r="AB103" s="129">
        <v>127904.8</v>
      </c>
    </row>
    <row r="104" spans="1:32" x14ac:dyDescent="0.2">
      <c r="A104" s="273" t="s">
        <v>1808</v>
      </c>
      <c r="B104" s="127">
        <v>316974.33</v>
      </c>
      <c r="C104" s="127">
        <v>6000</v>
      </c>
      <c r="D104" s="127">
        <v>94365.2</v>
      </c>
      <c r="E104" s="273">
        <v>222022.12</v>
      </c>
      <c r="F104" s="273">
        <v>292241.46999999997</v>
      </c>
      <c r="I104" s="128">
        <v>5000</v>
      </c>
      <c r="J104" s="128">
        <v>6840</v>
      </c>
      <c r="O104" s="273">
        <v>7886.1</v>
      </c>
      <c r="P104" s="273">
        <v>1172968.6100000001</v>
      </c>
      <c r="R104" s="100">
        <v>582003.73</v>
      </c>
      <c r="S104" s="100">
        <v>27000</v>
      </c>
      <c r="T104" s="100">
        <v>1054.3</v>
      </c>
      <c r="U104" s="100">
        <v>725600</v>
      </c>
      <c r="W104" s="100">
        <v>132300</v>
      </c>
      <c r="X104" s="129">
        <v>926822</v>
      </c>
      <c r="AA104" s="129">
        <v>231729.86</v>
      </c>
      <c r="AB104" s="129">
        <v>157713.26</v>
      </c>
      <c r="AF104" s="129">
        <v>772</v>
      </c>
    </row>
    <row r="105" spans="1:32" x14ac:dyDescent="0.2">
      <c r="A105" s="273" t="s">
        <v>1856</v>
      </c>
      <c r="B105" s="127">
        <v>465966.95</v>
      </c>
      <c r="C105" s="127">
        <v>0</v>
      </c>
      <c r="D105" s="127">
        <v>105899.4</v>
      </c>
      <c r="E105" s="273">
        <v>484503.26</v>
      </c>
      <c r="F105" s="273">
        <v>58558.63</v>
      </c>
      <c r="I105" s="128">
        <v>17100</v>
      </c>
      <c r="J105" s="128">
        <v>3300</v>
      </c>
      <c r="O105" s="273">
        <v>141287.72</v>
      </c>
      <c r="P105" s="273">
        <v>764463.81</v>
      </c>
      <c r="R105" s="100">
        <v>533259.6</v>
      </c>
      <c r="S105" s="100">
        <v>29550</v>
      </c>
      <c r="T105" s="100">
        <v>1044.1600000000001</v>
      </c>
      <c r="U105" s="100">
        <v>924340</v>
      </c>
      <c r="W105" s="100">
        <v>201096</v>
      </c>
      <c r="X105" s="129">
        <v>1089466</v>
      </c>
      <c r="AA105" s="129">
        <v>190591.53</v>
      </c>
      <c r="AB105" s="129">
        <v>109962.99</v>
      </c>
    </row>
    <row r="106" spans="1:32" x14ac:dyDescent="0.2">
      <c r="A106" s="273" t="s">
        <v>1857</v>
      </c>
      <c r="B106" s="127">
        <v>244307.19</v>
      </c>
      <c r="C106" s="127">
        <v>0</v>
      </c>
      <c r="D106" s="127">
        <v>12694.88</v>
      </c>
      <c r="E106" s="273">
        <v>1238490.23</v>
      </c>
      <c r="F106" s="273">
        <v>158800.23000000001</v>
      </c>
      <c r="I106" s="128">
        <v>21585</v>
      </c>
      <c r="J106" s="128">
        <v>16730</v>
      </c>
      <c r="O106" s="273">
        <v>3261.7</v>
      </c>
      <c r="P106" s="273">
        <v>1440238.21</v>
      </c>
      <c r="R106" s="100">
        <v>533358</v>
      </c>
      <c r="T106" s="100">
        <v>616.04</v>
      </c>
      <c r="U106" s="100">
        <v>738611</v>
      </c>
      <c r="X106" s="129">
        <v>871251</v>
      </c>
      <c r="AA106" s="129">
        <v>132500.76</v>
      </c>
      <c r="AB106" s="129">
        <v>89359.66</v>
      </c>
    </row>
    <row r="107" spans="1:32" x14ac:dyDescent="0.2">
      <c r="A107" s="273" t="s">
        <v>1862</v>
      </c>
      <c r="B107" s="127">
        <v>691082.33</v>
      </c>
      <c r="C107" s="127">
        <v>0</v>
      </c>
      <c r="D107" s="127">
        <v>81116.88</v>
      </c>
      <c r="E107" s="273">
        <v>2293006.86</v>
      </c>
      <c r="F107" s="273">
        <v>105740.23</v>
      </c>
      <c r="I107" s="128">
        <v>5300</v>
      </c>
      <c r="J107" s="128">
        <v>4020</v>
      </c>
      <c r="P107" s="273">
        <v>2616413.23</v>
      </c>
      <c r="R107" s="100">
        <v>615505.09</v>
      </c>
      <c r="S107" s="100">
        <v>19170</v>
      </c>
      <c r="T107" s="100">
        <v>1497.69</v>
      </c>
      <c r="U107" s="100">
        <v>599690</v>
      </c>
      <c r="W107" s="100">
        <v>358974</v>
      </c>
      <c r="X107" s="129">
        <v>809980</v>
      </c>
      <c r="AA107" s="129">
        <v>198043.71</v>
      </c>
    </row>
    <row r="108" spans="1:32" x14ac:dyDescent="0.2">
      <c r="A108" s="273" t="s">
        <v>1810</v>
      </c>
      <c r="B108" s="127">
        <v>272272.07</v>
      </c>
      <c r="C108" s="127">
        <v>0</v>
      </c>
      <c r="D108" s="127">
        <v>52515.54</v>
      </c>
      <c r="E108" s="273">
        <v>223084.43</v>
      </c>
      <c r="F108" s="273">
        <v>96936.02</v>
      </c>
      <c r="J108" s="128">
        <v>18600</v>
      </c>
      <c r="O108" s="273">
        <v>-140.84</v>
      </c>
      <c r="P108" s="273">
        <v>2310952.34</v>
      </c>
      <c r="R108" s="100">
        <v>464501.8</v>
      </c>
      <c r="T108" s="100">
        <v>464.5</v>
      </c>
      <c r="U108" s="100">
        <v>658240</v>
      </c>
      <c r="W108" s="100">
        <v>353000</v>
      </c>
      <c r="X108" s="129">
        <v>832230</v>
      </c>
      <c r="AA108" s="129">
        <v>505789.69</v>
      </c>
      <c r="AB108" s="129">
        <v>65229.279999999999</v>
      </c>
    </row>
    <row r="109" spans="1:32" x14ac:dyDescent="0.2">
      <c r="A109" s="273" t="s">
        <v>1811</v>
      </c>
      <c r="B109" s="127">
        <v>583836.66</v>
      </c>
      <c r="C109" s="127">
        <v>0</v>
      </c>
      <c r="D109" s="127">
        <v>56719.95</v>
      </c>
      <c r="E109" s="273">
        <v>1581540.79</v>
      </c>
      <c r="F109" s="273">
        <v>118360.91</v>
      </c>
      <c r="J109" s="128">
        <v>20900</v>
      </c>
      <c r="O109" s="273">
        <v>-880.73</v>
      </c>
      <c r="P109" s="273">
        <v>1228203.58</v>
      </c>
      <c r="R109" s="100">
        <v>599392.81999999995</v>
      </c>
      <c r="T109" s="100">
        <v>1077.73</v>
      </c>
      <c r="U109" s="100">
        <v>572000</v>
      </c>
      <c r="W109" s="100">
        <v>50400</v>
      </c>
      <c r="X109" s="129">
        <v>739724</v>
      </c>
      <c r="AA109" s="129">
        <v>352518.32</v>
      </c>
      <c r="AB109" s="129">
        <v>84557.01</v>
      </c>
    </row>
    <row r="110" spans="1:32" x14ac:dyDescent="0.2">
      <c r="A110" s="273" t="s">
        <v>1812</v>
      </c>
      <c r="B110" s="127">
        <v>244512.08</v>
      </c>
      <c r="C110" s="127">
        <v>886.77</v>
      </c>
      <c r="D110" s="127">
        <v>79224.77</v>
      </c>
      <c r="E110" s="273">
        <v>1539726.69</v>
      </c>
      <c r="F110" s="273">
        <v>84399.89</v>
      </c>
      <c r="J110" s="128">
        <v>24100</v>
      </c>
      <c r="O110" s="273">
        <v>-64.819999999999993</v>
      </c>
      <c r="P110" s="273">
        <v>1322855.6000000001</v>
      </c>
      <c r="R110" s="100">
        <v>745253.04</v>
      </c>
      <c r="T110" s="100">
        <v>169.59</v>
      </c>
      <c r="U110" s="100">
        <v>641750</v>
      </c>
      <c r="W110" s="100">
        <v>69600</v>
      </c>
      <c r="X110" s="129">
        <v>843651</v>
      </c>
      <c r="Z110" s="129">
        <v>11027</v>
      </c>
      <c r="AA110" s="129">
        <v>390216.25</v>
      </c>
      <c r="AB110" s="129">
        <v>82650.11</v>
      </c>
    </row>
    <row r="111" spans="1:32" x14ac:dyDescent="0.2">
      <c r="A111" s="273" t="s">
        <v>1813</v>
      </c>
      <c r="B111" s="127">
        <v>189217.92000000001</v>
      </c>
      <c r="C111" s="127">
        <v>480.5</v>
      </c>
      <c r="D111" s="127">
        <v>102761.91</v>
      </c>
      <c r="E111" s="273">
        <v>1514266.06</v>
      </c>
      <c r="F111" s="273">
        <v>415964.19</v>
      </c>
      <c r="J111" s="128">
        <v>25364.400000000001</v>
      </c>
      <c r="O111" s="273">
        <v>-365.86</v>
      </c>
      <c r="P111" s="273">
        <v>2235714.37</v>
      </c>
      <c r="R111" s="100">
        <v>746088.65</v>
      </c>
      <c r="T111" s="100">
        <v>212.69</v>
      </c>
      <c r="U111" s="100">
        <v>707512.5</v>
      </c>
      <c r="W111" s="100">
        <v>122400</v>
      </c>
      <c r="X111" s="129">
        <v>879772.5</v>
      </c>
      <c r="AA111" s="129">
        <v>333689.34000000003</v>
      </c>
      <c r="AB111" s="129">
        <v>221485.72</v>
      </c>
    </row>
    <row r="112" spans="1:32" x14ac:dyDescent="0.2">
      <c r="A112" s="273" t="s">
        <v>1814</v>
      </c>
      <c r="B112" s="127">
        <v>227774.18</v>
      </c>
      <c r="C112" s="127">
        <v>0</v>
      </c>
      <c r="D112" s="127">
        <v>4448.2</v>
      </c>
      <c r="E112" s="273">
        <v>366829.75</v>
      </c>
      <c r="F112" s="273">
        <v>227155</v>
      </c>
      <c r="J112" s="128">
        <v>9150</v>
      </c>
      <c r="O112" s="273">
        <v>-700</v>
      </c>
      <c r="P112" s="273">
        <v>1762414.5</v>
      </c>
      <c r="R112" s="100">
        <v>585503.4</v>
      </c>
      <c r="T112" s="100">
        <v>307.72000000000003</v>
      </c>
      <c r="U112" s="100">
        <v>532709.1</v>
      </c>
      <c r="W112" s="100">
        <v>44700</v>
      </c>
      <c r="X112" s="129">
        <v>683909.1</v>
      </c>
      <c r="AA112" s="129">
        <v>349064.29</v>
      </c>
      <c r="AB112" s="129">
        <v>82757.73</v>
      </c>
    </row>
    <row r="113" spans="1:28" x14ac:dyDescent="0.2">
      <c r="A113" s="273" t="s">
        <v>1815</v>
      </c>
      <c r="B113" s="127">
        <v>391552.96</v>
      </c>
      <c r="C113" s="127">
        <v>3330.5</v>
      </c>
      <c r="D113" s="127">
        <v>16338.92</v>
      </c>
      <c r="E113" s="273">
        <v>2275938.02</v>
      </c>
      <c r="F113" s="273">
        <v>220550.05</v>
      </c>
      <c r="G113" s="273">
        <v>1</v>
      </c>
      <c r="J113" s="128">
        <v>14200</v>
      </c>
      <c r="L113" s="128">
        <v>1293.47</v>
      </c>
      <c r="O113" s="273">
        <v>-222</v>
      </c>
      <c r="P113" s="273">
        <v>513834.47</v>
      </c>
      <c r="R113" s="100">
        <v>471036.73</v>
      </c>
      <c r="T113" s="100">
        <v>670.76</v>
      </c>
      <c r="U113" s="100">
        <v>524672.80000000005</v>
      </c>
      <c r="W113" s="100">
        <v>67800</v>
      </c>
      <c r="X113" s="129">
        <v>696472.8</v>
      </c>
      <c r="AA113" s="129">
        <v>193506.94</v>
      </c>
      <c r="AB113" s="129">
        <v>113527.47</v>
      </c>
    </row>
    <row r="114" spans="1:28" x14ac:dyDescent="0.2">
      <c r="A114" s="273" t="s">
        <v>1816</v>
      </c>
      <c r="B114" s="127">
        <v>197649.24</v>
      </c>
      <c r="C114" s="127">
        <v>4387.8100000000004</v>
      </c>
      <c r="D114" s="127">
        <v>61438.04</v>
      </c>
      <c r="E114" s="273">
        <v>937919.93</v>
      </c>
      <c r="F114" s="273">
        <v>174563.96</v>
      </c>
      <c r="J114" s="128">
        <v>24200</v>
      </c>
      <c r="O114" s="273">
        <v>-90.14</v>
      </c>
      <c r="P114" s="273">
        <v>3774792.24</v>
      </c>
      <c r="R114" s="100">
        <v>737216.4</v>
      </c>
      <c r="S114" s="100">
        <v>47350</v>
      </c>
      <c r="T114" s="100">
        <v>165.55</v>
      </c>
      <c r="U114" s="100">
        <v>646589.19999999995</v>
      </c>
      <c r="W114" s="100">
        <v>194600</v>
      </c>
      <c r="X114" s="129">
        <v>885149.2</v>
      </c>
      <c r="AA114" s="129">
        <v>552401.78</v>
      </c>
      <c r="AB114" s="129">
        <v>132650.14000000001</v>
      </c>
    </row>
    <row r="115" spans="1:28" x14ac:dyDescent="0.2">
      <c r="A115" s="273" t="s">
        <v>1817</v>
      </c>
      <c r="B115" s="127">
        <v>399694.15</v>
      </c>
      <c r="C115" s="127">
        <v>0</v>
      </c>
      <c r="D115" s="127">
        <v>41062.449999999997</v>
      </c>
      <c r="E115" s="273">
        <v>492392.11</v>
      </c>
      <c r="F115" s="273">
        <v>476642.66</v>
      </c>
      <c r="J115" s="128">
        <v>23950</v>
      </c>
      <c r="O115" s="273">
        <v>-207.48</v>
      </c>
      <c r="P115" s="273">
        <v>1908283.93</v>
      </c>
      <c r="R115" s="100">
        <v>605210.99</v>
      </c>
      <c r="S115" s="100">
        <v>72800</v>
      </c>
      <c r="T115" s="100">
        <v>555.19000000000005</v>
      </c>
      <c r="U115" s="100">
        <v>549817.4</v>
      </c>
      <c r="W115" s="100">
        <v>39300</v>
      </c>
      <c r="X115" s="129">
        <v>712687.4</v>
      </c>
      <c r="AA115" s="129">
        <v>321080.44</v>
      </c>
      <c r="AB115" s="129">
        <v>132207.85999999999</v>
      </c>
    </row>
    <row r="116" spans="1:28" x14ac:dyDescent="0.2">
      <c r="A116" s="273" t="s">
        <v>1818</v>
      </c>
      <c r="B116" s="127">
        <v>259834.08</v>
      </c>
      <c r="C116" s="127">
        <v>0</v>
      </c>
      <c r="D116" s="127">
        <v>54762.39</v>
      </c>
      <c r="E116" s="273">
        <v>1216370.92</v>
      </c>
      <c r="F116" s="273">
        <v>366843.92</v>
      </c>
      <c r="J116" s="128">
        <v>16210</v>
      </c>
      <c r="P116" s="273">
        <v>1980426.11</v>
      </c>
      <c r="R116" s="100">
        <v>560455.64</v>
      </c>
      <c r="S116" s="100">
        <v>107200</v>
      </c>
      <c r="T116" s="100">
        <v>363.03</v>
      </c>
      <c r="U116" s="100">
        <v>468794.2</v>
      </c>
      <c r="W116" s="100">
        <v>52000</v>
      </c>
      <c r="X116" s="129">
        <v>576444.19999999995</v>
      </c>
      <c r="AA116" s="129">
        <v>331848.5</v>
      </c>
      <c r="AB116" s="129">
        <v>113418.73</v>
      </c>
    </row>
    <row r="117" spans="1:28" x14ac:dyDescent="0.2">
      <c r="A117" s="273" t="s">
        <v>1819</v>
      </c>
      <c r="B117" s="127">
        <v>301453.17</v>
      </c>
      <c r="C117" s="127">
        <v>6006.52</v>
      </c>
      <c r="D117" s="127">
        <v>32474.06</v>
      </c>
      <c r="E117" s="273">
        <v>314073.83</v>
      </c>
      <c r="F117" s="273">
        <v>407459.71</v>
      </c>
      <c r="J117" s="128">
        <v>39350</v>
      </c>
      <c r="O117" s="273">
        <v>-37.729999999999997</v>
      </c>
      <c r="P117" s="273">
        <v>2133398.12</v>
      </c>
      <c r="R117" s="100">
        <v>694858.23999999999</v>
      </c>
      <c r="S117" s="100">
        <v>20000</v>
      </c>
      <c r="T117" s="100">
        <v>272.37</v>
      </c>
      <c r="U117" s="100">
        <v>948939.2</v>
      </c>
      <c r="W117" s="100">
        <v>15100</v>
      </c>
      <c r="X117" s="129">
        <v>1124439.2</v>
      </c>
      <c r="AA117" s="129">
        <v>291151.71999999997</v>
      </c>
      <c r="AB117" s="129">
        <v>119805.03</v>
      </c>
    </row>
    <row r="118" spans="1:28" x14ac:dyDescent="0.2">
      <c r="A118" s="273" t="s">
        <v>1820</v>
      </c>
      <c r="B118" s="127">
        <v>291152.11</v>
      </c>
      <c r="C118" s="127">
        <v>0</v>
      </c>
      <c r="D118" s="127">
        <v>43903.75</v>
      </c>
      <c r="E118" s="273">
        <v>5</v>
      </c>
      <c r="F118" s="273">
        <v>135966.37</v>
      </c>
      <c r="J118" s="128">
        <v>21685.62</v>
      </c>
      <c r="O118" s="273">
        <v>-698.06</v>
      </c>
      <c r="P118" s="273">
        <v>1945240.49</v>
      </c>
      <c r="R118" s="100">
        <v>723725.86</v>
      </c>
      <c r="T118" s="100">
        <v>225.29</v>
      </c>
      <c r="U118" s="100">
        <v>520817.5</v>
      </c>
      <c r="W118" s="100">
        <v>62400</v>
      </c>
      <c r="X118" s="129">
        <v>720917.5</v>
      </c>
      <c r="AA118" s="129">
        <v>222685.79</v>
      </c>
      <c r="AB118" s="129">
        <v>789771.95</v>
      </c>
    </row>
    <row r="119" spans="1:28" x14ac:dyDescent="0.2">
      <c r="A119" s="273" t="s">
        <v>1821</v>
      </c>
      <c r="B119" s="127">
        <v>200146.45</v>
      </c>
      <c r="C119" s="127">
        <v>0</v>
      </c>
      <c r="D119" s="127">
        <v>72256.460000000006</v>
      </c>
      <c r="E119" s="273">
        <v>528293.68999999994</v>
      </c>
      <c r="F119" s="273">
        <v>229684.42</v>
      </c>
      <c r="J119" s="128">
        <v>23200</v>
      </c>
      <c r="O119" s="273">
        <v>9215.35</v>
      </c>
      <c r="P119" s="273">
        <v>2404357.2799999998</v>
      </c>
      <c r="R119" s="100">
        <v>722884.26</v>
      </c>
      <c r="T119" s="100">
        <v>189.58</v>
      </c>
      <c r="U119" s="100">
        <v>531270</v>
      </c>
      <c r="W119" s="100">
        <v>79530</v>
      </c>
      <c r="X119" s="129">
        <v>713635.29</v>
      </c>
      <c r="AA119" s="129">
        <v>225063.02</v>
      </c>
      <c r="AB119" s="129">
        <v>90427.9</v>
      </c>
    </row>
    <row r="120" spans="1:28" x14ac:dyDescent="0.2">
      <c r="A120" s="273" t="s">
        <v>1822</v>
      </c>
      <c r="B120" s="127">
        <v>376008.38</v>
      </c>
      <c r="C120" s="127">
        <v>0</v>
      </c>
      <c r="D120" s="127">
        <v>41138.82</v>
      </c>
      <c r="E120" s="273">
        <v>154957.82999999999</v>
      </c>
      <c r="F120" s="273">
        <v>169368.74</v>
      </c>
      <c r="O120" s="273">
        <v>-5654.74</v>
      </c>
      <c r="P120" s="273">
        <v>3154007.83</v>
      </c>
      <c r="R120" s="100">
        <v>624270.88</v>
      </c>
      <c r="T120" s="100">
        <v>622.36</v>
      </c>
      <c r="U120" s="100">
        <v>563600</v>
      </c>
      <c r="W120" s="100">
        <v>36300</v>
      </c>
      <c r="X120" s="129">
        <v>713720</v>
      </c>
      <c r="AA120" s="129">
        <v>325737.12</v>
      </c>
      <c r="AB120" s="129">
        <v>77899.350000000006</v>
      </c>
    </row>
    <row r="121" spans="1:28" x14ac:dyDescent="0.2">
      <c r="A121" s="273" t="s">
        <v>1823</v>
      </c>
      <c r="B121" s="127">
        <v>292509.33</v>
      </c>
      <c r="C121" s="127">
        <v>0</v>
      </c>
      <c r="D121" s="127">
        <v>74555.87</v>
      </c>
      <c r="E121" s="273">
        <v>887352.65</v>
      </c>
      <c r="F121" s="273">
        <v>315141.44</v>
      </c>
      <c r="J121" s="128">
        <v>21150</v>
      </c>
      <c r="K121" s="128">
        <v>82750</v>
      </c>
      <c r="O121" s="273">
        <v>92760</v>
      </c>
      <c r="P121" s="273">
        <v>2272032.2400000002</v>
      </c>
      <c r="R121" s="100">
        <v>844209.83</v>
      </c>
      <c r="T121" s="100">
        <v>310.93</v>
      </c>
      <c r="U121" s="100">
        <v>591753.19999999995</v>
      </c>
      <c r="W121" s="100">
        <v>14400</v>
      </c>
      <c r="X121" s="129">
        <v>662003.19999999995</v>
      </c>
      <c r="Y121" s="129">
        <v>14160</v>
      </c>
      <c r="AA121" s="129">
        <v>374578.59</v>
      </c>
      <c r="AB121" s="129">
        <v>100581.56</v>
      </c>
    </row>
    <row r="122" spans="1:28" x14ac:dyDescent="0.2">
      <c r="A122" s="273" t="s">
        <v>1824</v>
      </c>
      <c r="B122" s="127">
        <v>273551.56</v>
      </c>
      <c r="C122" s="127">
        <v>33000</v>
      </c>
      <c r="D122" s="127">
        <v>236243.49</v>
      </c>
      <c r="E122" s="273">
        <v>455634.23</v>
      </c>
      <c r="F122" s="273">
        <v>109524.64</v>
      </c>
      <c r="J122" s="128">
        <v>9474.14</v>
      </c>
      <c r="O122" s="273">
        <v>180.21</v>
      </c>
      <c r="P122" s="273">
        <v>1679735.01</v>
      </c>
      <c r="R122" s="100">
        <v>498471.43</v>
      </c>
      <c r="T122" s="100">
        <v>413.05</v>
      </c>
      <c r="U122" s="100">
        <v>291880</v>
      </c>
      <c r="X122" s="129">
        <v>419700</v>
      </c>
      <c r="AA122" s="129">
        <v>219631.31</v>
      </c>
      <c r="AB122" s="129">
        <v>74869.710000000006</v>
      </c>
    </row>
    <row r="123" spans="1:28" x14ac:dyDescent="0.2">
      <c r="A123" s="273" t="s">
        <v>1825</v>
      </c>
      <c r="B123" s="127">
        <v>356486.17</v>
      </c>
      <c r="C123" s="127">
        <v>0</v>
      </c>
      <c r="D123" s="127">
        <v>52494.48</v>
      </c>
      <c r="E123" s="273">
        <v>163742.57</v>
      </c>
      <c r="F123" s="273">
        <v>158831.25</v>
      </c>
      <c r="J123" s="128">
        <v>20400</v>
      </c>
      <c r="O123" s="273">
        <v>-96.36</v>
      </c>
      <c r="P123" s="273">
        <v>1611506.92</v>
      </c>
      <c r="R123" s="100">
        <v>552527.61</v>
      </c>
      <c r="T123" s="100">
        <v>646.23</v>
      </c>
      <c r="U123" s="100">
        <v>686040</v>
      </c>
      <c r="W123" s="100">
        <v>51900</v>
      </c>
      <c r="X123" s="129">
        <v>800652.2</v>
      </c>
      <c r="AA123" s="129">
        <v>361135.38</v>
      </c>
      <c r="AB123" s="129">
        <v>67252.23</v>
      </c>
    </row>
    <row r="124" spans="1:28" x14ac:dyDescent="0.2">
      <c r="A124" s="273" t="s">
        <v>1826</v>
      </c>
      <c r="B124" s="127">
        <v>252258.9</v>
      </c>
      <c r="C124" s="127">
        <v>0</v>
      </c>
      <c r="D124" s="127">
        <v>28422.39</v>
      </c>
      <c r="E124" s="273">
        <v>36527.269999999997</v>
      </c>
      <c r="F124" s="273">
        <v>451115.45</v>
      </c>
      <c r="J124" s="128">
        <v>18275</v>
      </c>
      <c r="P124" s="273">
        <v>667875.67000000004</v>
      </c>
      <c r="R124" s="100">
        <v>613742.87</v>
      </c>
      <c r="T124" s="100">
        <v>301.87</v>
      </c>
      <c r="U124" s="100">
        <v>485948.82</v>
      </c>
      <c r="W124" s="100">
        <v>73700</v>
      </c>
      <c r="X124" s="129">
        <v>645675.81999999995</v>
      </c>
      <c r="Z124" s="129">
        <v>360</v>
      </c>
      <c r="AA124" s="129">
        <v>324172.59999999998</v>
      </c>
      <c r="AB124" s="129">
        <v>42828.88</v>
      </c>
    </row>
    <row r="125" spans="1:28" x14ac:dyDescent="0.2">
      <c r="A125" s="273" t="s">
        <v>1827</v>
      </c>
      <c r="B125" s="127">
        <v>197755.49</v>
      </c>
      <c r="C125" s="127">
        <v>1145.0899999999999</v>
      </c>
      <c r="D125" s="127">
        <v>58583.59</v>
      </c>
      <c r="E125" s="273">
        <v>766336.74</v>
      </c>
      <c r="F125" s="273">
        <v>245895.57</v>
      </c>
      <c r="G125" s="273">
        <v>3318.15</v>
      </c>
      <c r="J125" s="128">
        <v>20620</v>
      </c>
      <c r="O125" s="273">
        <v>1373.05</v>
      </c>
      <c r="P125" s="273">
        <v>654977.96</v>
      </c>
      <c r="R125" s="100">
        <v>696392.82</v>
      </c>
      <c r="T125" s="100">
        <v>180.6</v>
      </c>
      <c r="U125" s="100">
        <v>525024.80000000005</v>
      </c>
      <c r="W125" s="100">
        <v>88800</v>
      </c>
      <c r="X125" s="129">
        <v>669405.80000000005</v>
      </c>
      <c r="AA125" s="129">
        <v>332462.21999999997</v>
      </c>
      <c r="AB125" s="129">
        <v>74017.31</v>
      </c>
    </row>
    <row r="126" spans="1:28" x14ac:dyDescent="0.2">
      <c r="A126" s="273" t="s">
        <v>1828</v>
      </c>
      <c r="B126" s="127">
        <v>246571.98</v>
      </c>
      <c r="C126" s="127">
        <v>0</v>
      </c>
      <c r="D126" s="127">
        <v>230509.33</v>
      </c>
      <c r="E126" s="273">
        <v>652252.98</v>
      </c>
      <c r="F126" s="273">
        <v>59269.25</v>
      </c>
      <c r="J126" s="128">
        <v>6000</v>
      </c>
      <c r="O126" s="273">
        <v>-1850625.04</v>
      </c>
      <c r="P126" s="273">
        <v>3175397.16</v>
      </c>
      <c r="R126" s="100">
        <v>386044.22</v>
      </c>
      <c r="S126" s="100">
        <v>127900</v>
      </c>
      <c r="T126" s="100">
        <v>487.11</v>
      </c>
      <c r="U126" s="100">
        <v>1015090</v>
      </c>
      <c r="X126" s="129">
        <v>1079920</v>
      </c>
      <c r="AA126" s="129">
        <v>405846.67</v>
      </c>
      <c r="AB126" s="129">
        <v>182454.24</v>
      </c>
    </row>
    <row r="127" spans="1:28" x14ac:dyDescent="0.2">
      <c r="A127" s="273" t="s">
        <v>1829</v>
      </c>
      <c r="B127" s="127">
        <v>137571.28</v>
      </c>
      <c r="C127" s="127">
        <v>0</v>
      </c>
      <c r="D127" s="127">
        <v>10512.99</v>
      </c>
      <c r="E127" s="273">
        <v>49170.879999999997</v>
      </c>
      <c r="F127" s="273">
        <v>92788.42</v>
      </c>
      <c r="J127" s="128">
        <v>13500</v>
      </c>
      <c r="L127" s="128">
        <v>776.13</v>
      </c>
      <c r="O127" s="273">
        <v>-594</v>
      </c>
      <c r="P127" s="273">
        <v>1191484.79</v>
      </c>
      <c r="R127" s="100">
        <v>323591.59000000003</v>
      </c>
      <c r="S127" s="100">
        <v>53235</v>
      </c>
      <c r="T127" s="100">
        <v>307.04000000000002</v>
      </c>
      <c r="U127" s="100">
        <v>571630</v>
      </c>
      <c r="X127" s="129">
        <v>722444</v>
      </c>
      <c r="AA127" s="129">
        <v>295875.59000000003</v>
      </c>
      <c r="AB127" s="129">
        <v>40505.379999999997</v>
      </c>
    </row>
    <row r="128" spans="1:28" x14ac:dyDescent="0.2">
      <c r="A128" s="273" t="s">
        <v>1830</v>
      </c>
      <c r="B128" s="127">
        <v>176823.6</v>
      </c>
      <c r="C128" s="127">
        <v>0</v>
      </c>
      <c r="D128" s="127">
        <v>243131.01</v>
      </c>
      <c r="E128" s="273">
        <v>3212559.02</v>
      </c>
      <c r="F128" s="273">
        <v>132793.31</v>
      </c>
      <c r="J128" s="128">
        <v>4000</v>
      </c>
      <c r="O128" s="273">
        <v>2839536.27</v>
      </c>
      <c r="P128" s="273">
        <v>918887.6</v>
      </c>
      <c r="R128" s="100">
        <v>410000.03</v>
      </c>
      <c r="S128" s="100">
        <v>72800</v>
      </c>
      <c r="T128" s="100">
        <v>202.54</v>
      </c>
      <c r="U128" s="100">
        <v>613970</v>
      </c>
      <c r="W128" s="100">
        <v>17000</v>
      </c>
      <c r="X128" s="129">
        <v>790735</v>
      </c>
      <c r="AA128" s="129">
        <v>199215.96</v>
      </c>
      <c r="AB128" s="129">
        <v>112355.54</v>
      </c>
    </row>
    <row r="129" spans="1:32" x14ac:dyDescent="0.2">
      <c r="A129" s="273" t="s">
        <v>1831</v>
      </c>
      <c r="B129" s="127">
        <v>54484.67</v>
      </c>
      <c r="C129" s="127">
        <v>0</v>
      </c>
      <c r="D129" s="127">
        <v>33341.61</v>
      </c>
      <c r="E129" s="273">
        <v>287402.71999999997</v>
      </c>
      <c r="F129" s="273">
        <v>143515.24</v>
      </c>
      <c r="J129" s="128">
        <v>5000</v>
      </c>
      <c r="L129" s="128">
        <v>555.76</v>
      </c>
      <c r="O129" s="273">
        <v>-1173003.04</v>
      </c>
      <c r="P129" s="273">
        <v>1855787.89</v>
      </c>
      <c r="R129" s="100">
        <v>375135.25</v>
      </c>
      <c r="T129" s="100">
        <v>155.88</v>
      </c>
      <c r="U129" s="100">
        <v>841630</v>
      </c>
      <c r="X129" s="129">
        <v>991910</v>
      </c>
      <c r="AA129" s="129">
        <v>298562.3</v>
      </c>
      <c r="AB129" s="129">
        <v>90171.199999999997</v>
      </c>
    </row>
    <row r="130" spans="1:32" x14ac:dyDescent="0.2">
      <c r="A130" s="273" t="s">
        <v>1832</v>
      </c>
      <c r="B130" s="127">
        <v>259974.19</v>
      </c>
      <c r="C130" s="127">
        <v>0</v>
      </c>
      <c r="D130" s="127">
        <v>21121.16</v>
      </c>
      <c r="E130" s="273">
        <v>540142.15</v>
      </c>
      <c r="F130" s="273">
        <v>114894.58</v>
      </c>
      <c r="J130" s="128">
        <v>0</v>
      </c>
      <c r="O130" s="273">
        <v>-221543.81</v>
      </c>
      <c r="P130" s="273">
        <v>1498231.3</v>
      </c>
      <c r="R130" s="100">
        <v>290289.06</v>
      </c>
      <c r="T130" s="100">
        <v>773.86</v>
      </c>
      <c r="U130" s="100">
        <v>522760</v>
      </c>
      <c r="X130" s="129">
        <v>774662</v>
      </c>
      <c r="AA130" s="129">
        <v>251787.1</v>
      </c>
      <c r="AB130" s="129">
        <v>107402.23</v>
      </c>
    </row>
    <row r="131" spans="1:32" x14ac:dyDescent="0.2">
      <c r="A131" s="273" t="s">
        <v>1833</v>
      </c>
      <c r="B131" s="127">
        <v>39967.629999999997</v>
      </c>
      <c r="D131" s="127">
        <v>11548.5</v>
      </c>
      <c r="E131" s="273">
        <v>464945.96</v>
      </c>
      <c r="F131" s="273">
        <v>16107.9</v>
      </c>
      <c r="L131" s="128">
        <v>2.1800000000000002</v>
      </c>
      <c r="O131" s="273">
        <v>-1539086.84</v>
      </c>
      <c r="P131" s="273">
        <v>2202136.4300000002</v>
      </c>
      <c r="Q131" s="100">
        <v>135.66999999999999</v>
      </c>
      <c r="R131" s="100">
        <v>442785.47</v>
      </c>
      <c r="T131" s="100">
        <v>257.82</v>
      </c>
      <c r="U131" s="100">
        <v>991780</v>
      </c>
      <c r="X131" s="129">
        <v>1309550</v>
      </c>
      <c r="AA131" s="129">
        <v>126987.61</v>
      </c>
      <c r="AB131" s="129">
        <v>112333.13</v>
      </c>
    </row>
    <row r="132" spans="1:32" x14ac:dyDescent="0.2">
      <c r="A132" s="273" t="s">
        <v>1834</v>
      </c>
      <c r="B132" s="127">
        <v>142463.6</v>
      </c>
      <c r="C132" s="127">
        <v>0</v>
      </c>
      <c r="D132" s="127">
        <v>19904.330000000002</v>
      </c>
      <c r="E132" s="273">
        <v>2522312.3199999998</v>
      </c>
      <c r="F132" s="273">
        <v>1078777.95</v>
      </c>
      <c r="J132" s="128">
        <v>5000</v>
      </c>
      <c r="O132" s="273">
        <v>2239061.62</v>
      </c>
      <c r="P132" s="273">
        <v>655276.54</v>
      </c>
      <c r="R132" s="100">
        <v>359138.37</v>
      </c>
      <c r="S132" s="100">
        <v>50000</v>
      </c>
      <c r="T132" s="100">
        <v>160.68</v>
      </c>
      <c r="U132" s="100">
        <v>787880</v>
      </c>
      <c r="W132" s="100">
        <v>990500</v>
      </c>
      <c r="X132" s="129">
        <v>913350</v>
      </c>
      <c r="AA132" s="129">
        <v>214543.09</v>
      </c>
      <c r="AB132" s="129">
        <v>191697.92000000001</v>
      </c>
    </row>
    <row r="133" spans="1:32" x14ac:dyDescent="0.2">
      <c r="A133" s="273" t="s">
        <v>1835</v>
      </c>
      <c r="B133" s="127">
        <v>124667.93</v>
      </c>
      <c r="C133" s="127">
        <v>0</v>
      </c>
      <c r="D133" s="127">
        <v>194148.5</v>
      </c>
      <c r="E133" s="273">
        <v>1563490.87</v>
      </c>
      <c r="F133" s="273">
        <v>28401</v>
      </c>
      <c r="J133" s="128">
        <v>40000</v>
      </c>
      <c r="L133" s="128">
        <v>2868.62</v>
      </c>
      <c r="O133" s="273">
        <v>153923.98000000001</v>
      </c>
      <c r="P133" s="273">
        <v>1904716.16</v>
      </c>
      <c r="R133" s="100">
        <v>595682.54</v>
      </c>
      <c r="T133" s="100">
        <v>214.41</v>
      </c>
      <c r="U133" s="100">
        <v>472780</v>
      </c>
      <c r="X133" s="129">
        <v>733229</v>
      </c>
      <c r="AA133" s="129">
        <v>404724.83</v>
      </c>
      <c r="AB133" s="129">
        <v>111461.58</v>
      </c>
    </row>
    <row r="134" spans="1:32" x14ac:dyDescent="0.2">
      <c r="A134" s="273" t="s">
        <v>1836</v>
      </c>
      <c r="B134" s="127">
        <v>96908.69</v>
      </c>
      <c r="C134" s="127">
        <v>0</v>
      </c>
      <c r="D134" s="127">
        <v>23648.31</v>
      </c>
      <c r="E134" s="273">
        <v>577104.42000000004</v>
      </c>
      <c r="F134" s="273">
        <v>112929.83</v>
      </c>
      <c r="J134" s="128">
        <v>9500</v>
      </c>
      <c r="O134" s="273">
        <v>-1519212.31</v>
      </c>
      <c r="P134" s="273">
        <v>2482221.21</v>
      </c>
      <c r="R134" s="100">
        <v>391297.65</v>
      </c>
      <c r="S134" s="100">
        <v>80000</v>
      </c>
      <c r="T134" s="100">
        <v>254.81</v>
      </c>
      <c r="U134" s="100">
        <v>863860</v>
      </c>
      <c r="X134" s="129">
        <v>997560</v>
      </c>
      <c r="AA134" s="129">
        <v>380695.94</v>
      </c>
      <c r="AB134" s="129">
        <v>110618.17</v>
      </c>
    </row>
    <row r="135" spans="1:32" x14ac:dyDescent="0.2">
      <c r="A135" s="273" t="s">
        <v>1837</v>
      </c>
      <c r="B135" s="127">
        <v>258464.58</v>
      </c>
      <c r="C135" s="127">
        <v>0</v>
      </c>
      <c r="D135" s="127">
        <v>463745.05</v>
      </c>
      <c r="E135" s="273">
        <v>615052.32999999996</v>
      </c>
      <c r="F135" s="273">
        <v>48771.32</v>
      </c>
      <c r="O135" s="273">
        <v>-169.39</v>
      </c>
      <c r="P135" s="273">
        <v>3637434.23</v>
      </c>
      <c r="R135" s="100">
        <v>479846.42</v>
      </c>
      <c r="T135" s="100">
        <v>277.64</v>
      </c>
      <c r="U135" s="100">
        <v>750020</v>
      </c>
      <c r="X135" s="129">
        <v>874960</v>
      </c>
      <c r="AA135" s="129">
        <v>338149.16</v>
      </c>
      <c r="AB135" s="129">
        <v>95568.35</v>
      </c>
    </row>
    <row r="136" spans="1:32" x14ac:dyDescent="0.2">
      <c r="A136" s="273" t="s">
        <v>1838</v>
      </c>
      <c r="B136" s="127">
        <v>152058.28</v>
      </c>
      <c r="C136" s="127">
        <v>0</v>
      </c>
      <c r="D136" s="127">
        <v>421426.71</v>
      </c>
      <c r="E136" s="273">
        <v>-26</v>
      </c>
      <c r="F136" s="273">
        <v>77317</v>
      </c>
      <c r="L136" s="128">
        <v>1744.02</v>
      </c>
      <c r="O136" s="273">
        <v>30000</v>
      </c>
      <c r="P136" s="273">
        <v>977547.45</v>
      </c>
      <c r="R136" s="100">
        <v>416730.78</v>
      </c>
      <c r="S136" s="100">
        <v>20000</v>
      </c>
      <c r="T136" s="100">
        <v>123.16</v>
      </c>
      <c r="X136" s="129">
        <v>58988</v>
      </c>
      <c r="AA136" s="129">
        <v>225266.87</v>
      </c>
      <c r="AB136" s="129">
        <v>15</v>
      </c>
    </row>
    <row r="137" spans="1:32" x14ac:dyDescent="0.2">
      <c r="A137" s="273" t="s">
        <v>1839</v>
      </c>
      <c r="B137" s="127">
        <v>379007</v>
      </c>
      <c r="C137" s="127">
        <v>0</v>
      </c>
      <c r="D137" s="127">
        <v>61762.23</v>
      </c>
      <c r="E137" s="273">
        <v>45168.71</v>
      </c>
      <c r="F137" s="273">
        <v>142935.65</v>
      </c>
      <c r="O137" s="273">
        <v>-4258.93</v>
      </c>
      <c r="P137" s="273">
        <v>431249.19</v>
      </c>
      <c r="R137" s="100">
        <v>412115.7</v>
      </c>
      <c r="T137" s="100">
        <v>388.94</v>
      </c>
      <c r="U137" s="100">
        <v>548700</v>
      </c>
      <c r="W137" s="100">
        <v>2000.01</v>
      </c>
      <c r="X137" s="129">
        <v>605004</v>
      </c>
      <c r="AA137" s="129">
        <v>115852.3</v>
      </c>
      <c r="AB137" s="129">
        <v>38480.019999999997</v>
      </c>
    </row>
    <row r="138" spans="1:32" x14ac:dyDescent="0.2">
      <c r="A138" s="273" t="s">
        <v>1840</v>
      </c>
      <c r="B138" s="127">
        <v>140786.32</v>
      </c>
      <c r="C138" s="127">
        <v>0</v>
      </c>
      <c r="D138" s="127">
        <v>358823.43</v>
      </c>
      <c r="E138" s="273">
        <v>130852.79</v>
      </c>
      <c r="F138" s="273">
        <v>59414</v>
      </c>
      <c r="O138" s="273">
        <v>-3019.41</v>
      </c>
      <c r="P138" s="273">
        <v>1781769.65</v>
      </c>
      <c r="R138" s="100">
        <v>392521.48</v>
      </c>
      <c r="T138" s="100">
        <v>133.53</v>
      </c>
      <c r="U138" s="100">
        <v>592410</v>
      </c>
      <c r="X138" s="129">
        <v>712632</v>
      </c>
      <c r="AA138" s="129">
        <v>132331.67000000001</v>
      </c>
      <c r="AB138" s="129">
        <v>71862.64</v>
      </c>
    </row>
    <row r="139" spans="1:32" x14ac:dyDescent="0.2">
      <c r="A139" s="273" t="s">
        <v>1841</v>
      </c>
      <c r="B139" s="127">
        <v>195221.46</v>
      </c>
      <c r="C139" s="127">
        <v>30956.63</v>
      </c>
      <c r="D139" s="127">
        <v>402040.78</v>
      </c>
      <c r="E139" s="273">
        <v>181359.46</v>
      </c>
      <c r="F139" s="273">
        <v>16855</v>
      </c>
      <c r="J139" s="128">
        <v>6000</v>
      </c>
      <c r="L139" s="128">
        <v>0</v>
      </c>
      <c r="O139" s="273">
        <v>123627.15</v>
      </c>
      <c r="P139" s="273">
        <v>343312.84</v>
      </c>
      <c r="R139" s="100">
        <v>591392.88</v>
      </c>
      <c r="T139" s="100">
        <v>246.22</v>
      </c>
      <c r="U139" s="100">
        <v>667940</v>
      </c>
      <c r="W139" s="100">
        <v>176556</v>
      </c>
      <c r="X139" s="129">
        <v>940599</v>
      </c>
      <c r="AA139" s="129">
        <v>372437.18</v>
      </c>
      <c r="AB139" s="129">
        <v>151198.70000000001</v>
      </c>
    </row>
    <row r="140" spans="1:32" x14ac:dyDescent="0.2">
      <c r="A140" s="273" t="s">
        <v>1842</v>
      </c>
      <c r="B140" s="127">
        <v>297655.14</v>
      </c>
      <c r="C140" s="127">
        <v>18750</v>
      </c>
      <c r="D140" s="127">
        <v>500732.95</v>
      </c>
      <c r="E140" s="273">
        <v>571896.94999999995</v>
      </c>
      <c r="F140" s="273">
        <v>445055.31</v>
      </c>
      <c r="I140" s="128">
        <v>45000</v>
      </c>
      <c r="L140" s="128">
        <v>4050.8</v>
      </c>
      <c r="P140" s="273">
        <v>1856322.45</v>
      </c>
      <c r="R140" s="100">
        <v>535407.75</v>
      </c>
      <c r="U140" s="100">
        <v>712810</v>
      </c>
      <c r="X140" s="129">
        <v>825252</v>
      </c>
      <c r="Z140" s="129">
        <v>3165</v>
      </c>
      <c r="AA140" s="129">
        <v>157524.35</v>
      </c>
      <c r="AB140" s="129">
        <v>37049.74</v>
      </c>
    </row>
    <row r="141" spans="1:32" x14ac:dyDescent="0.2">
      <c r="A141" s="273" t="s">
        <v>1843</v>
      </c>
      <c r="B141" s="127">
        <v>403720.6</v>
      </c>
      <c r="C141" s="127">
        <v>0</v>
      </c>
      <c r="D141" s="127">
        <v>618523.56999999995</v>
      </c>
      <c r="E141" s="273">
        <v>10387.07</v>
      </c>
      <c r="F141" s="273">
        <v>98536.66</v>
      </c>
      <c r="K141" s="128">
        <v>274850</v>
      </c>
      <c r="O141" s="273">
        <v>20</v>
      </c>
      <c r="P141" s="273">
        <v>2560000</v>
      </c>
      <c r="R141" s="100">
        <v>525507.76</v>
      </c>
      <c r="T141" s="100">
        <v>624.32000000000005</v>
      </c>
      <c r="U141" s="100">
        <v>893200</v>
      </c>
      <c r="X141" s="129">
        <v>1021320.65</v>
      </c>
      <c r="AA141" s="129">
        <v>238415.91</v>
      </c>
      <c r="AB141" s="129">
        <v>54396.93</v>
      </c>
    </row>
    <row r="142" spans="1:32" x14ac:dyDescent="0.2">
      <c r="A142" s="273" t="s">
        <v>1844</v>
      </c>
      <c r="B142" s="127">
        <v>212058.15</v>
      </c>
      <c r="C142" s="127">
        <v>21174.78</v>
      </c>
      <c r="D142" s="127">
        <v>160381.70000000001</v>
      </c>
      <c r="E142" s="273">
        <v>3086330.89</v>
      </c>
      <c r="F142" s="273">
        <v>53452.92</v>
      </c>
      <c r="P142" s="273">
        <v>3234582.32</v>
      </c>
      <c r="R142" s="100">
        <v>183543.97</v>
      </c>
      <c r="T142" s="100">
        <v>1232.8599999999999</v>
      </c>
      <c r="U142" s="100">
        <v>820830</v>
      </c>
      <c r="W142" s="100">
        <v>498940</v>
      </c>
      <c r="X142" s="129">
        <v>1049170</v>
      </c>
      <c r="Z142" s="129">
        <v>7864</v>
      </c>
      <c r="AA142" s="129">
        <v>514714.88</v>
      </c>
      <c r="AB142" s="129">
        <v>1075124.05</v>
      </c>
    </row>
    <row r="143" spans="1:32" x14ac:dyDescent="0.2">
      <c r="A143" s="273" t="s">
        <v>1845</v>
      </c>
      <c r="B143" s="127">
        <v>257942.42</v>
      </c>
      <c r="C143" s="127">
        <v>0</v>
      </c>
      <c r="D143" s="127">
        <v>27437.7</v>
      </c>
      <c r="E143" s="273">
        <v>1841879.34</v>
      </c>
      <c r="F143" s="273">
        <v>248775.56</v>
      </c>
      <c r="O143" s="273">
        <v>-293481.92</v>
      </c>
      <c r="P143" s="273">
        <v>3576322.35</v>
      </c>
      <c r="R143" s="100">
        <v>394845.56</v>
      </c>
      <c r="T143" s="100">
        <v>556.55999999999995</v>
      </c>
      <c r="U143" s="100">
        <v>279218</v>
      </c>
      <c r="W143" s="100">
        <v>748045</v>
      </c>
      <c r="X143" s="129">
        <v>1041710</v>
      </c>
      <c r="Z143" s="129">
        <v>8470</v>
      </c>
      <c r="AA143" s="129">
        <v>413724.83</v>
      </c>
      <c r="AB143" s="129">
        <v>106965.72</v>
      </c>
    </row>
    <row r="144" spans="1:32" x14ac:dyDescent="0.2">
      <c r="A144" s="273" t="s">
        <v>1846</v>
      </c>
      <c r="B144" s="127">
        <v>253657.42</v>
      </c>
      <c r="C144" s="127">
        <v>0</v>
      </c>
      <c r="D144" s="127">
        <v>545848.77</v>
      </c>
      <c r="E144" s="273">
        <v>720369.55</v>
      </c>
      <c r="F144" s="273">
        <v>-16437.11</v>
      </c>
      <c r="I144" s="128">
        <v>30000</v>
      </c>
      <c r="O144" s="273">
        <v>-32142.34</v>
      </c>
      <c r="P144" s="273">
        <v>2266688.34</v>
      </c>
      <c r="R144" s="100">
        <v>392690.32</v>
      </c>
      <c r="S144" s="100">
        <v>55000</v>
      </c>
      <c r="T144" s="100">
        <v>204.36</v>
      </c>
      <c r="U144" s="100">
        <v>543760</v>
      </c>
      <c r="W144" s="100">
        <v>22125.32</v>
      </c>
      <c r="X144" s="129">
        <v>612151</v>
      </c>
      <c r="Z144" s="129">
        <v>2450.4</v>
      </c>
      <c r="AA144" s="129">
        <v>182165.83</v>
      </c>
      <c r="AB144" s="129">
        <v>430672.04</v>
      </c>
      <c r="AF144" s="129">
        <v>15000</v>
      </c>
    </row>
    <row r="145" spans="1:32" x14ac:dyDescent="0.2">
      <c r="A145" s="273" t="s">
        <v>1861</v>
      </c>
      <c r="B145" s="127">
        <v>288128.87</v>
      </c>
      <c r="C145" s="127">
        <v>81250</v>
      </c>
      <c r="D145" s="127">
        <v>492148</v>
      </c>
      <c r="E145" s="273">
        <v>1456737.62</v>
      </c>
      <c r="F145" s="273">
        <v>231537.04</v>
      </c>
      <c r="L145" s="128">
        <v>2271</v>
      </c>
      <c r="O145" s="273">
        <v>-24327.97</v>
      </c>
      <c r="P145" s="273">
        <v>3463662.27</v>
      </c>
      <c r="R145" s="100">
        <v>487656.22</v>
      </c>
      <c r="U145" s="100">
        <v>411900</v>
      </c>
      <c r="X145" s="129">
        <v>477609</v>
      </c>
      <c r="AA145" s="129">
        <v>171470.4</v>
      </c>
      <c r="AB145" s="129">
        <v>20916.740000000002</v>
      </c>
    </row>
    <row r="146" spans="1:32" x14ac:dyDescent="0.2">
      <c r="A146" s="273" t="s">
        <v>1847</v>
      </c>
      <c r="B146" s="127">
        <v>239605.94</v>
      </c>
      <c r="C146" s="127">
        <v>4800</v>
      </c>
      <c r="D146" s="127">
        <v>530300.68000000005</v>
      </c>
      <c r="E146" s="273">
        <v>703767.2</v>
      </c>
      <c r="F146" s="273">
        <v>54274.74</v>
      </c>
      <c r="L146" s="128">
        <v>239998.45</v>
      </c>
      <c r="O146" s="273">
        <v>-622670.35</v>
      </c>
      <c r="P146" s="273">
        <v>1849445.73</v>
      </c>
      <c r="R146" s="100">
        <v>479969</v>
      </c>
      <c r="U146" s="100">
        <v>547820</v>
      </c>
      <c r="X146" s="129">
        <v>593064</v>
      </c>
      <c r="Z146" s="129">
        <v>16160</v>
      </c>
      <c r="AA146" s="129">
        <v>250762.41</v>
      </c>
      <c r="AB146" s="129">
        <v>90254.86</v>
      </c>
    </row>
    <row r="147" spans="1:32" x14ac:dyDescent="0.2">
      <c r="A147" s="273" t="s">
        <v>1848</v>
      </c>
      <c r="B147" s="127">
        <v>210789.61</v>
      </c>
      <c r="C147" s="127">
        <v>0</v>
      </c>
      <c r="D147" s="127">
        <v>543417.94999999995</v>
      </c>
      <c r="E147" s="273">
        <v>234661.06</v>
      </c>
      <c r="F147" s="273">
        <v>264729.96999999997</v>
      </c>
      <c r="J147" s="128">
        <v>2536.5100000000002</v>
      </c>
      <c r="O147" s="273">
        <v>-1274550.05</v>
      </c>
      <c r="P147" s="273">
        <v>2606531.4300000002</v>
      </c>
      <c r="R147" s="100">
        <v>1073940</v>
      </c>
      <c r="T147" s="100">
        <v>595.79999999999995</v>
      </c>
      <c r="U147" s="100">
        <v>902980</v>
      </c>
      <c r="W147" s="100">
        <v>31500</v>
      </c>
      <c r="X147" s="129">
        <v>959967</v>
      </c>
      <c r="Y147" s="129">
        <v>2720</v>
      </c>
      <c r="AA147" s="129">
        <v>1104552</v>
      </c>
      <c r="AB147" s="129">
        <v>34916.76</v>
      </c>
      <c r="AF147" s="129">
        <v>5979.34</v>
      </c>
    </row>
    <row r="148" spans="1:32" x14ac:dyDescent="0.2">
      <c r="A148" s="273" t="s">
        <v>1849</v>
      </c>
      <c r="B148" s="127">
        <v>347222.96</v>
      </c>
      <c r="C148" s="127">
        <v>64300</v>
      </c>
      <c r="D148" s="127">
        <v>150724.03</v>
      </c>
      <c r="E148" s="273">
        <v>-84835.23</v>
      </c>
      <c r="F148" s="273">
        <v>-204996.36</v>
      </c>
      <c r="L148" s="128">
        <v>95668.46</v>
      </c>
      <c r="O148" s="273">
        <v>-1210247.45</v>
      </c>
      <c r="P148" s="273">
        <v>1289115.33</v>
      </c>
      <c r="R148" s="100">
        <v>649329.55000000005</v>
      </c>
      <c r="S148" s="100">
        <v>120000</v>
      </c>
      <c r="T148" s="100">
        <v>239.79</v>
      </c>
      <c r="U148" s="100">
        <v>743610</v>
      </c>
      <c r="X148" s="129">
        <v>807327</v>
      </c>
      <c r="Y148" s="129">
        <v>800</v>
      </c>
      <c r="AA148" s="129">
        <v>462115.65</v>
      </c>
      <c r="AB148" s="129">
        <v>140371</v>
      </c>
      <c r="AF148" s="129">
        <v>1588.63</v>
      </c>
    </row>
    <row r="149" spans="1:32" x14ac:dyDescent="0.2">
      <c r="A149" s="273" t="s">
        <v>1850</v>
      </c>
      <c r="B149" s="127">
        <v>287143.48</v>
      </c>
      <c r="C149" s="127">
        <v>0</v>
      </c>
      <c r="D149" s="127">
        <v>287247.99</v>
      </c>
      <c r="E149" s="273">
        <v>1940707.16</v>
      </c>
      <c r="F149" s="273">
        <v>1026403.09</v>
      </c>
      <c r="L149" s="128">
        <v>837.84</v>
      </c>
      <c r="O149" s="273">
        <v>1189218.58</v>
      </c>
      <c r="P149" s="273">
        <v>2316929.4300000002</v>
      </c>
      <c r="R149" s="100">
        <v>654843.4</v>
      </c>
      <c r="S149" s="100">
        <v>70000</v>
      </c>
      <c r="T149" s="100">
        <v>288.56</v>
      </c>
      <c r="U149" s="100">
        <v>533950</v>
      </c>
      <c r="X149" s="129">
        <v>616746</v>
      </c>
      <c r="Y149" s="129">
        <v>4966</v>
      </c>
      <c r="AA149" s="129">
        <v>444695.48</v>
      </c>
      <c r="AB149" s="129">
        <v>153802.1</v>
      </c>
      <c r="AF149" s="129">
        <v>680.51</v>
      </c>
    </row>
    <row r="150" spans="1:32" x14ac:dyDescent="0.2">
      <c r="A150" s="273" t="s">
        <v>1851</v>
      </c>
      <c r="B150" s="127">
        <v>324563.74</v>
      </c>
      <c r="C150" s="127">
        <v>0</v>
      </c>
      <c r="D150" s="127">
        <v>580809.72</v>
      </c>
      <c r="E150" s="273">
        <v>558377.06000000006</v>
      </c>
      <c r="F150" s="273">
        <v>134718.32999999999</v>
      </c>
      <c r="J150" s="128">
        <v>30000</v>
      </c>
      <c r="L150" s="128">
        <v>143.61000000000001</v>
      </c>
      <c r="O150" s="273">
        <v>-1027100.58</v>
      </c>
      <c r="P150" s="273">
        <v>2601070</v>
      </c>
      <c r="R150" s="100">
        <v>804800</v>
      </c>
      <c r="S150" s="100">
        <v>60000</v>
      </c>
      <c r="U150" s="100">
        <v>396760</v>
      </c>
      <c r="X150" s="129">
        <v>468250</v>
      </c>
      <c r="Y150" s="129">
        <v>19664</v>
      </c>
      <c r="AA150" s="129">
        <v>691997.87</v>
      </c>
      <c r="AB150" s="129">
        <v>83908.31</v>
      </c>
    </row>
    <row r="151" spans="1:32" x14ac:dyDescent="0.2">
      <c r="A151" s="273" t="s">
        <v>1805</v>
      </c>
      <c r="B151" s="127">
        <v>234526.31</v>
      </c>
      <c r="C151" s="127">
        <v>0</v>
      </c>
      <c r="D151" s="127">
        <v>85929.87</v>
      </c>
      <c r="E151" s="273">
        <v>985559.62</v>
      </c>
      <c r="F151" s="273">
        <v>78967.5</v>
      </c>
      <c r="O151" s="273">
        <v>-161616.71</v>
      </c>
      <c r="P151" s="273">
        <v>1440146.04</v>
      </c>
      <c r="R151" s="100">
        <v>664749.9</v>
      </c>
      <c r="U151" s="100">
        <v>772140</v>
      </c>
      <c r="X151" s="129">
        <v>975060</v>
      </c>
      <c r="AA151" s="129">
        <v>216004.38</v>
      </c>
      <c r="AB151" s="129">
        <v>127340.55</v>
      </c>
    </row>
    <row r="152" spans="1:32" x14ac:dyDescent="0.2">
      <c r="A152" s="273" t="s">
        <v>1806</v>
      </c>
      <c r="B152" s="127">
        <v>265271.09000000003</v>
      </c>
      <c r="C152" s="127">
        <v>0</v>
      </c>
      <c r="D152" s="127">
        <v>74754.63</v>
      </c>
      <c r="E152" s="273">
        <v>188760.63</v>
      </c>
      <c r="F152" s="273">
        <v>-100911.03999999999</v>
      </c>
      <c r="O152" s="273">
        <v>-557381.53</v>
      </c>
      <c r="P152" s="273">
        <v>1115345.6000000001</v>
      </c>
      <c r="R152" s="100">
        <v>529659.21</v>
      </c>
      <c r="T152" s="100">
        <v>234.37</v>
      </c>
      <c r="U152" s="100">
        <v>597190</v>
      </c>
      <c r="X152" s="129">
        <v>645770</v>
      </c>
      <c r="AA152" s="129">
        <v>232623.21</v>
      </c>
      <c r="AB152" s="129">
        <v>369852.13</v>
      </c>
    </row>
    <row r="153" spans="1:32" x14ac:dyDescent="0.2">
      <c r="A153" s="273" t="s">
        <v>1809</v>
      </c>
      <c r="B153" s="127">
        <v>294928.49</v>
      </c>
      <c r="C153" s="127">
        <v>0</v>
      </c>
      <c r="D153" s="127">
        <v>88249.22</v>
      </c>
      <c r="E153" s="273">
        <v>580394.78</v>
      </c>
      <c r="F153" s="273">
        <v>111249.39</v>
      </c>
      <c r="K153" s="128">
        <v>76400</v>
      </c>
      <c r="O153" s="273">
        <v>-278918.59999999998</v>
      </c>
      <c r="P153" s="273">
        <v>1161019.07</v>
      </c>
      <c r="R153" s="100">
        <v>823764.21</v>
      </c>
      <c r="T153" s="100">
        <v>201.66</v>
      </c>
      <c r="U153" s="100">
        <v>683510</v>
      </c>
      <c r="X153" s="129">
        <v>923260</v>
      </c>
      <c r="AA153" s="129">
        <v>381508.64</v>
      </c>
      <c r="AB153" s="129">
        <v>67164.820000000007</v>
      </c>
      <c r="AF153" s="129">
        <v>980</v>
      </c>
    </row>
    <row r="154" spans="1:32" x14ac:dyDescent="0.2">
      <c r="A154" s="273" t="s">
        <v>1858</v>
      </c>
      <c r="B154" s="127">
        <v>171442.48</v>
      </c>
      <c r="C154" s="127">
        <v>0</v>
      </c>
      <c r="D154" s="127">
        <v>71084</v>
      </c>
      <c r="E154" s="273">
        <v>1304891.92</v>
      </c>
      <c r="F154" s="273">
        <v>358637.18</v>
      </c>
      <c r="O154" s="273">
        <v>-215678.04</v>
      </c>
      <c r="P154" s="273">
        <v>1993235.29</v>
      </c>
      <c r="R154" s="100">
        <v>519145.58</v>
      </c>
      <c r="T154" s="100">
        <v>117.43</v>
      </c>
      <c r="U154" s="100">
        <v>693900</v>
      </c>
      <c r="X154" s="129">
        <v>750250</v>
      </c>
      <c r="AA154" s="129">
        <v>189207.78</v>
      </c>
      <c r="AB154" s="129">
        <v>136462.9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P165"/>
  <sheetViews>
    <sheetView topLeftCell="A124" zoomScale="80" zoomScaleNormal="80" workbookViewId="0">
      <selection activeCell="E32" sqref="E3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6.75" style="97" bestFit="1" customWidth="1"/>
    <col min="4" max="4" width="26.625" style="74" customWidth="1"/>
    <col min="5" max="5" width="47.875" style="126" bestFit="1" customWidth="1"/>
    <col min="6" max="6" width="33.625" style="127" bestFit="1" customWidth="1"/>
    <col min="7" max="7" width="32.75" style="127" bestFit="1" customWidth="1"/>
    <col min="8" max="8" width="24.5" style="127" bestFit="1" customWidth="1"/>
    <col min="9" max="10" width="16.625" style="126" bestFit="1" customWidth="1"/>
    <col min="11" max="11" width="21.875" style="126" bestFit="1" customWidth="1"/>
    <col min="12" max="12" width="20.25" style="126" bestFit="1" customWidth="1"/>
    <col min="13" max="13" width="16.625" style="128" bestFit="1" customWidth="1"/>
    <col min="14" max="14" width="18.875" style="128" bestFit="1" customWidth="1"/>
    <col min="15" max="15" width="18.125" style="128" bestFit="1" customWidth="1"/>
    <col min="16" max="16" width="20.125" style="128" bestFit="1" customWidth="1"/>
    <col min="17" max="17" width="22.375" style="126" bestFit="1" customWidth="1"/>
    <col min="18" max="18" width="26.5" style="126" bestFit="1" customWidth="1"/>
    <col min="19" max="19" width="26.625" style="126" bestFit="1" customWidth="1"/>
    <col min="20" max="20" width="16.625" style="126" bestFit="1" customWidth="1"/>
    <col min="21" max="21" width="26.125" style="100" bestFit="1" customWidth="1"/>
    <col min="22" max="22" width="42.875" style="100" bestFit="1" customWidth="1"/>
    <col min="23" max="23" width="43.625" style="100" bestFit="1" customWidth="1"/>
    <col min="24" max="24" width="27.75" style="100" bestFit="1" customWidth="1"/>
    <col min="25" max="25" width="53.125" style="100" bestFit="1" customWidth="1"/>
    <col min="26" max="26" width="14.625" style="100" bestFit="1" customWidth="1"/>
    <col min="27" max="27" width="19.125" style="100" bestFit="1" customWidth="1"/>
    <col min="28" max="28" width="25.5" style="129" bestFit="1" customWidth="1"/>
    <col min="29" max="29" width="23.875" style="129" bestFit="1" customWidth="1"/>
    <col min="30" max="30" width="41" style="129" bestFit="1" customWidth="1"/>
    <col min="31" max="31" width="29.625" style="129" bestFit="1" customWidth="1"/>
    <col min="32" max="32" width="21.5" style="129" bestFit="1" customWidth="1"/>
    <col min="33" max="36" width="21.5" style="129" customWidth="1"/>
    <col min="37" max="37" width="19" style="103" bestFit="1" customWidth="1"/>
    <col min="38" max="38" width="15.5" style="37" bestFit="1" customWidth="1"/>
    <col min="39" max="39" width="15.125" style="26" bestFit="1" customWidth="1"/>
    <col min="40" max="40" width="15.125" style="17" bestFit="1" customWidth="1"/>
    <col min="41" max="41" width="15.125" style="19" bestFit="1" customWidth="1"/>
    <col min="42" max="42" width="16.875" style="26" bestFit="1" customWidth="1"/>
  </cols>
  <sheetData>
    <row r="1" spans="1:42" x14ac:dyDescent="0.2">
      <c r="E1" s="273" t="s">
        <v>591</v>
      </c>
      <c r="F1" s="127" t="s">
        <v>1440</v>
      </c>
      <c r="G1" s="127" t="s">
        <v>1441</v>
      </c>
      <c r="H1" s="127" t="s">
        <v>1442</v>
      </c>
      <c r="I1" s="273" t="s">
        <v>1445</v>
      </c>
      <c r="J1" s="273" t="s">
        <v>1446</v>
      </c>
      <c r="K1" s="273" t="s">
        <v>1447</v>
      </c>
      <c r="L1" s="273" t="s">
        <v>1448</v>
      </c>
      <c r="M1" s="128" t="s">
        <v>1449</v>
      </c>
      <c r="N1" s="128" t="s">
        <v>1450</v>
      </c>
      <c r="O1" s="128" t="s">
        <v>1451</v>
      </c>
      <c r="P1" s="128" t="s">
        <v>1452</v>
      </c>
      <c r="Q1" s="273" t="s">
        <v>1453</v>
      </c>
      <c r="R1" s="273" t="s">
        <v>1454</v>
      </c>
      <c r="S1" s="273" t="s">
        <v>1455</v>
      </c>
      <c r="T1" s="273" t="s">
        <v>1456</v>
      </c>
      <c r="U1" s="100" t="s">
        <v>1706</v>
      </c>
      <c r="V1" s="100" t="s">
        <v>1457</v>
      </c>
      <c r="W1" s="100" t="s">
        <v>1458</v>
      </c>
      <c r="X1" s="100" t="s">
        <v>1459</v>
      </c>
      <c r="Y1" s="100" t="s">
        <v>1461</v>
      </c>
      <c r="Z1" s="100" t="s">
        <v>1462</v>
      </c>
      <c r="AA1" s="100" t="s">
        <v>1463</v>
      </c>
      <c r="AB1" s="129" t="s">
        <v>1464</v>
      </c>
      <c r="AC1" s="129" t="s">
        <v>1466</v>
      </c>
      <c r="AD1" s="129" t="s">
        <v>1467</v>
      </c>
      <c r="AE1" s="129" t="s">
        <v>1468</v>
      </c>
      <c r="AF1" s="129" t="s">
        <v>1469</v>
      </c>
      <c r="AG1" s="129" t="s">
        <v>1707</v>
      </c>
      <c r="AH1" s="129" t="s">
        <v>1470</v>
      </c>
      <c r="AI1" s="129" t="s">
        <v>1708</v>
      </c>
      <c r="AJ1" s="129" t="s">
        <v>1472</v>
      </c>
      <c r="AK1" s="103" t="s">
        <v>6</v>
      </c>
      <c r="AL1" s="37" t="s">
        <v>7</v>
      </c>
      <c r="AM1" s="26" t="s">
        <v>8</v>
      </c>
      <c r="AN1" s="17" t="s">
        <v>9</v>
      </c>
      <c r="AO1" s="19" t="s">
        <v>10</v>
      </c>
      <c r="AP1" s="26" t="s">
        <v>11</v>
      </c>
    </row>
    <row r="2" spans="1:42" x14ac:dyDescent="0.2">
      <c r="E2" s="273" t="s">
        <v>592</v>
      </c>
      <c r="F2" s="127" t="s">
        <v>1473</v>
      </c>
      <c r="G2" s="127" t="s">
        <v>1474</v>
      </c>
      <c r="H2" s="127" t="s">
        <v>1475</v>
      </c>
      <c r="I2" s="273" t="s">
        <v>1478</v>
      </c>
      <c r="J2" s="273" t="s">
        <v>1479</v>
      </c>
      <c r="K2" s="273" t="s">
        <v>1480</v>
      </c>
      <c r="L2" s="273" t="s">
        <v>1481</v>
      </c>
      <c r="M2" s="128" t="s">
        <v>1482</v>
      </c>
      <c r="N2" s="128" t="s">
        <v>1483</v>
      </c>
      <c r="O2" s="128" t="s">
        <v>1484</v>
      </c>
      <c r="P2" s="128" t="s">
        <v>1485</v>
      </c>
      <c r="Q2" s="273" t="s">
        <v>1486</v>
      </c>
      <c r="R2" s="273" t="s">
        <v>1487</v>
      </c>
      <c r="S2" s="273" t="s">
        <v>1488</v>
      </c>
      <c r="T2" s="273" t="s">
        <v>1489</v>
      </c>
      <c r="U2" s="100" t="s">
        <v>1709</v>
      </c>
      <c r="V2" s="100" t="s">
        <v>1490</v>
      </c>
      <c r="W2" s="100" t="s">
        <v>1491</v>
      </c>
      <c r="X2" s="100" t="s">
        <v>1492</v>
      </c>
      <c r="Y2" s="100" t="s">
        <v>1494</v>
      </c>
      <c r="Z2" s="100" t="s">
        <v>1495</v>
      </c>
      <c r="AA2" s="100" t="s">
        <v>1496</v>
      </c>
      <c r="AB2" s="129" t="s">
        <v>1497</v>
      </c>
      <c r="AC2" s="129" t="s">
        <v>1499</v>
      </c>
      <c r="AD2" s="129" t="s">
        <v>1500</v>
      </c>
      <c r="AE2" s="129" t="s">
        <v>1501</v>
      </c>
      <c r="AF2" s="129" t="s">
        <v>1502</v>
      </c>
      <c r="AG2" s="129" t="s">
        <v>1710</v>
      </c>
      <c r="AH2" s="129" t="s">
        <v>1503</v>
      </c>
      <c r="AI2" s="129" t="s">
        <v>1711</v>
      </c>
      <c r="AJ2" s="129" t="s">
        <v>1505</v>
      </c>
    </row>
    <row r="3" spans="1:42" x14ac:dyDescent="0.2">
      <c r="E3" s="273" t="s">
        <v>593</v>
      </c>
      <c r="F3" s="127">
        <v>49474368.149999999</v>
      </c>
      <c r="G3" s="127">
        <v>807141.3</v>
      </c>
      <c r="H3" s="127">
        <v>22031424.649999999</v>
      </c>
      <c r="I3" s="273">
        <v>123494819</v>
      </c>
      <c r="J3" s="273">
        <v>36042837.729999997</v>
      </c>
      <c r="K3" s="273">
        <v>3319.15</v>
      </c>
      <c r="L3" s="273">
        <v>194900</v>
      </c>
      <c r="M3" s="128">
        <v>611415</v>
      </c>
      <c r="N3" s="128">
        <v>3514066.01</v>
      </c>
      <c r="O3" s="128">
        <v>862148</v>
      </c>
      <c r="P3" s="128">
        <v>1825635.59</v>
      </c>
      <c r="Q3" s="273">
        <v>9586</v>
      </c>
      <c r="R3" s="273">
        <v>-5261089.42</v>
      </c>
      <c r="S3" s="273">
        <v>-23227716.75</v>
      </c>
      <c r="T3" s="273">
        <v>288415752.98000002</v>
      </c>
      <c r="U3" s="100">
        <v>6986.21</v>
      </c>
      <c r="V3" s="100">
        <v>91383832.400000006</v>
      </c>
      <c r="W3" s="100">
        <v>4540236.46</v>
      </c>
      <c r="X3" s="100">
        <v>82508.47</v>
      </c>
      <c r="Y3" s="100">
        <v>98453683.819999993</v>
      </c>
      <c r="Z3" s="100">
        <v>2</v>
      </c>
      <c r="AA3" s="100">
        <v>10237406.039999999</v>
      </c>
      <c r="AB3" s="129">
        <v>122157312.56999999</v>
      </c>
      <c r="AC3" s="129">
        <v>93562</v>
      </c>
      <c r="AD3" s="129">
        <v>286982.40000000002</v>
      </c>
      <c r="AE3" s="129">
        <v>54193711.840000004</v>
      </c>
      <c r="AF3" s="129">
        <v>16702666.130000001</v>
      </c>
      <c r="AG3" s="129">
        <v>51340</v>
      </c>
      <c r="AH3" s="129">
        <v>4621.41</v>
      </c>
      <c r="AI3" s="129">
        <v>47000</v>
      </c>
      <c r="AJ3" s="129">
        <v>758565.15</v>
      </c>
      <c r="AK3" s="103">
        <f>SUM(AK4:AK154)</f>
        <v>72312934.100000024</v>
      </c>
      <c r="AL3" s="37">
        <f t="shared" ref="AL3:AP3" si="0">SUM(AL4:AL154)</f>
        <v>6813264.5999999996</v>
      </c>
      <c r="AM3" s="26">
        <f t="shared" si="0"/>
        <v>65499669.499999993</v>
      </c>
      <c r="AN3" s="17">
        <f>SUM(AN4:AN154)</f>
        <v>204704655.40000015</v>
      </c>
      <c r="AO3" s="19">
        <f t="shared" si="0"/>
        <v>194295761.50000015</v>
      </c>
      <c r="AP3" s="32">
        <f t="shared" si="0"/>
        <v>10408893.899999997</v>
      </c>
    </row>
    <row r="4" spans="1:42" x14ac:dyDescent="0.2">
      <c r="A4" t="s">
        <v>539</v>
      </c>
      <c r="B4" t="s">
        <v>541</v>
      </c>
      <c r="C4" s="97">
        <v>3670</v>
      </c>
      <c r="D4" s="74" t="s">
        <v>1270</v>
      </c>
      <c r="E4" s="273" t="s">
        <v>1712</v>
      </c>
      <c r="F4" s="127">
        <v>469141.71</v>
      </c>
      <c r="G4" s="127">
        <v>0</v>
      </c>
      <c r="H4" s="127">
        <v>109882.46</v>
      </c>
      <c r="I4" s="273">
        <v>363969.51</v>
      </c>
      <c r="J4" s="273">
        <v>155477.85999999999</v>
      </c>
      <c r="K4" s="273"/>
      <c r="L4" s="273"/>
      <c r="N4" s="128">
        <v>13100</v>
      </c>
      <c r="Q4" s="273"/>
      <c r="R4" s="273"/>
      <c r="S4" s="273">
        <v>-1529438.95</v>
      </c>
      <c r="T4" s="273">
        <v>2193223.69</v>
      </c>
      <c r="V4" s="100">
        <v>928854.89</v>
      </c>
      <c r="X4" s="100">
        <v>472.69</v>
      </c>
      <c r="Y4" s="100">
        <v>572830</v>
      </c>
      <c r="AB4" s="129">
        <v>684770.88</v>
      </c>
      <c r="AE4" s="129">
        <v>326989.5</v>
      </c>
      <c r="AF4" s="129">
        <v>65431.4</v>
      </c>
      <c r="AK4" s="103">
        <f t="shared" ref="AK4:AK35" si="1">SUM(F4:H4)</f>
        <v>579024.17000000004</v>
      </c>
      <c r="AL4" s="37">
        <f>SUM(M4:P4)</f>
        <v>13100</v>
      </c>
      <c r="AM4" s="26">
        <f>AK4-AL4</f>
        <v>565924.17000000004</v>
      </c>
      <c r="AN4" s="17">
        <f>SUM(U4:AA4)</f>
        <v>1502157.58</v>
      </c>
      <c r="AO4" s="19">
        <f>SUM(AB4:AJ4)</f>
        <v>1077191.78</v>
      </c>
      <c r="AP4" s="32">
        <f>AN4-AO4</f>
        <v>424965.80000000005</v>
      </c>
    </row>
    <row r="5" spans="1:42" x14ac:dyDescent="0.2">
      <c r="A5" t="s">
        <v>539</v>
      </c>
      <c r="B5" t="s">
        <v>541</v>
      </c>
      <c r="C5" s="97">
        <v>5165</v>
      </c>
      <c r="D5" s="74" t="s">
        <v>1271</v>
      </c>
      <c r="E5" s="273" t="s">
        <v>1713</v>
      </c>
      <c r="F5" s="127">
        <v>398596.79</v>
      </c>
      <c r="G5" s="127">
        <v>0</v>
      </c>
      <c r="H5" s="127">
        <v>109902.38</v>
      </c>
      <c r="I5" s="273">
        <v>881934.86</v>
      </c>
      <c r="J5" s="273">
        <v>546477.16</v>
      </c>
      <c r="K5" s="273"/>
      <c r="L5" s="273"/>
      <c r="Q5" s="273"/>
      <c r="R5" s="273"/>
      <c r="S5" s="273">
        <v>262163.12</v>
      </c>
      <c r="T5" s="273">
        <v>1265427.9099999999</v>
      </c>
      <c r="V5" s="100">
        <v>2041460.03</v>
      </c>
      <c r="X5" s="100">
        <v>504.42</v>
      </c>
      <c r="Y5" s="100">
        <v>914560</v>
      </c>
      <c r="AB5" s="129">
        <v>1092660</v>
      </c>
      <c r="AE5" s="129">
        <v>1374194.74</v>
      </c>
      <c r="AF5" s="129">
        <v>60890.55</v>
      </c>
      <c r="AK5" s="103">
        <f t="shared" si="1"/>
        <v>508499.17</v>
      </c>
      <c r="AL5" s="37">
        <f t="shared" ref="AL5:AL68" si="2">SUM(M5:P5)</f>
        <v>0</v>
      </c>
      <c r="AM5" s="26">
        <f t="shared" ref="AM5:AM68" si="3">AK5-AL5</f>
        <v>508499.17</v>
      </c>
      <c r="AN5" s="17">
        <f t="shared" ref="AN5:AN68" si="4">SUM(U5:AA5)</f>
        <v>2956524.45</v>
      </c>
      <c r="AO5" s="19">
        <f t="shared" ref="AO5:AO68" si="5">SUM(AB5:AJ5)</f>
        <v>2527745.29</v>
      </c>
      <c r="AP5" s="32">
        <f t="shared" ref="AP5:AP68" si="6">AN5-AO5</f>
        <v>428779.16000000015</v>
      </c>
    </row>
    <row r="6" spans="1:42" x14ac:dyDescent="0.2">
      <c r="A6" t="s">
        <v>539</v>
      </c>
      <c r="B6" t="s">
        <v>541</v>
      </c>
      <c r="C6" s="97">
        <v>4663</v>
      </c>
      <c r="D6" s="74" t="s">
        <v>1272</v>
      </c>
      <c r="E6" s="273" t="s">
        <v>1714</v>
      </c>
      <c r="F6" s="127">
        <v>656079.61</v>
      </c>
      <c r="G6" s="127">
        <v>0</v>
      </c>
      <c r="H6" s="127">
        <v>165873.56</v>
      </c>
      <c r="I6" s="273">
        <v>934562.49</v>
      </c>
      <c r="J6" s="273">
        <v>389586.84</v>
      </c>
      <c r="K6" s="273"/>
      <c r="L6" s="273"/>
      <c r="P6" s="128">
        <v>139.74</v>
      </c>
      <c r="Q6" s="273"/>
      <c r="R6" s="273"/>
      <c r="S6" s="273">
        <v>-1336009.9099999999</v>
      </c>
      <c r="T6" s="273">
        <v>3482828.65</v>
      </c>
      <c r="V6" s="100">
        <v>1302423.03</v>
      </c>
      <c r="W6" s="100">
        <v>144805</v>
      </c>
      <c r="X6" s="100">
        <v>698.06</v>
      </c>
      <c r="Y6" s="100">
        <v>879560</v>
      </c>
      <c r="AA6" s="100">
        <v>17376</v>
      </c>
      <c r="AB6" s="129">
        <v>1041190</v>
      </c>
      <c r="AE6" s="129">
        <v>1216058.32</v>
      </c>
      <c r="AF6" s="129">
        <v>74387.75</v>
      </c>
      <c r="AK6" s="103">
        <f t="shared" si="1"/>
        <v>821953.16999999993</v>
      </c>
      <c r="AL6" s="37">
        <f t="shared" si="2"/>
        <v>139.74</v>
      </c>
      <c r="AM6" s="26">
        <f t="shared" si="3"/>
        <v>821813.42999999993</v>
      </c>
      <c r="AN6" s="17">
        <f t="shared" si="4"/>
        <v>2344862.09</v>
      </c>
      <c r="AO6" s="19">
        <f t="shared" si="5"/>
        <v>2331636.0700000003</v>
      </c>
      <c r="AP6" s="32">
        <f t="shared" si="6"/>
        <v>13226.019999999553</v>
      </c>
    </row>
    <row r="7" spans="1:42" x14ac:dyDescent="0.2">
      <c r="A7" t="s">
        <v>539</v>
      </c>
      <c r="B7" t="s">
        <v>541</v>
      </c>
      <c r="C7" s="97">
        <v>4364</v>
      </c>
      <c r="D7" s="74" t="s">
        <v>1273</v>
      </c>
      <c r="E7" s="273" t="s">
        <v>1715</v>
      </c>
      <c r="F7" s="127">
        <v>260851.26</v>
      </c>
      <c r="G7" s="127">
        <v>0</v>
      </c>
      <c r="H7" s="127">
        <v>202227</v>
      </c>
      <c r="I7" s="273">
        <v>592537.86</v>
      </c>
      <c r="J7" s="273">
        <v>483911.78</v>
      </c>
      <c r="K7" s="273"/>
      <c r="L7" s="273"/>
      <c r="N7" s="128">
        <v>222001.63</v>
      </c>
      <c r="Q7" s="273"/>
      <c r="R7" s="273"/>
      <c r="S7" s="273">
        <v>-2636279.2200000002</v>
      </c>
      <c r="T7" s="273">
        <v>3940312</v>
      </c>
      <c r="V7" s="100">
        <v>1306140.06</v>
      </c>
      <c r="X7" s="100">
        <v>307</v>
      </c>
      <c r="Y7" s="100">
        <v>510680</v>
      </c>
      <c r="AB7" s="129">
        <v>700614</v>
      </c>
      <c r="AE7" s="129">
        <v>929752.47</v>
      </c>
      <c r="AF7" s="129">
        <v>169610.25</v>
      </c>
      <c r="AJ7" s="129">
        <v>618.85</v>
      </c>
      <c r="AK7" s="103">
        <f t="shared" si="1"/>
        <v>463078.26</v>
      </c>
      <c r="AL7" s="37">
        <f t="shared" si="2"/>
        <v>222001.63</v>
      </c>
      <c r="AM7" s="26">
        <f t="shared" si="3"/>
        <v>241076.63</v>
      </c>
      <c r="AN7" s="17">
        <f t="shared" si="4"/>
        <v>1817127.06</v>
      </c>
      <c r="AO7" s="19">
        <f t="shared" si="5"/>
        <v>1800595.57</v>
      </c>
      <c r="AP7" s="32">
        <f t="shared" si="6"/>
        <v>16531.489999999991</v>
      </c>
    </row>
    <row r="8" spans="1:42" x14ac:dyDescent="0.2">
      <c r="A8" t="s">
        <v>539</v>
      </c>
      <c r="B8" t="s">
        <v>541</v>
      </c>
      <c r="C8" s="97">
        <v>4222</v>
      </c>
      <c r="D8" s="74" t="s">
        <v>1274</v>
      </c>
      <c r="E8" s="273" t="s">
        <v>1716</v>
      </c>
      <c r="F8" s="127">
        <v>712089.04</v>
      </c>
      <c r="G8" s="127">
        <v>0</v>
      </c>
      <c r="H8" s="127">
        <v>42770.74</v>
      </c>
      <c r="I8" s="273">
        <v>405286.86</v>
      </c>
      <c r="J8" s="273">
        <v>172101.28</v>
      </c>
      <c r="K8" s="273"/>
      <c r="L8" s="273">
        <v>194900</v>
      </c>
      <c r="M8" s="128">
        <v>0</v>
      </c>
      <c r="N8" s="128">
        <v>10200</v>
      </c>
      <c r="P8" s="128">
        <v>260</v>
      </c>
      <c r="Q8" s="273"/>
      <c r="R8" s="273"/>
      <c r="S8" s="273">
        <v>-1416665.48</v>
      </c>
      <c r="T8" s="273">
        <v>2735240.51</v>
      </c>
      <c r="V8" s="100">
        <v>619748.11</v>
      </c>
      <c r="W8" s="100">
        <v>361176.73</v>
      </c>
      <c r="X8" s="100">
        <v>1281.98</v>
      </c>
      <c r="Y8" s="100">
        <v>720410</v>
      </c>
      <c r="AB8" s="129">
        <v>780890</v>
      </c>
      <c r="AD8" s="129">
        <v>3106</v>
      </c>
      <c r="AE8" s="129">
        <v>397033.08</v>
      </c>
      <c r="AF8" s="129">
        <v>67600.850000000006</v>
      </c>
      <c r="AJ8" s="129">
        <v>250000</v>
      </c>
      <c r="AK8" s="103">
        <f t="shared" si="1"/>
        <v>754859.78</v>
      </c>
      <c r="AL8" s="37">
        <f t="shared" si="2"/>
        <v>10460</v>
      </c>
      <c r="AM8" s="26">
        <f t="shared" si="3"/>
        <v>744399.78</v>
      </c>
      <c r="AN8" s="17">
        <f t="shared" si="4"/>
        <v>1702616.8199999998</v>
      </c>
      <c r="AO8" s="19">
        <f t="shared" si="5"/>
        <v>1498629.9300000002</v>
      </c>
      <c r="AP8" s="32">
        <f t="shared" si="6"/>
        <v>203986.88999999966</v>
      </c>
    </row>
    <row r="9" spans="1:42" x14ac:dyDescent="0.2">
      <c r="A9" t="s">
        <v>539</v>
      </c>
      <c r="B9" t="s">
        <v>541</v>
      </c>
      <c r="C9" s="97">
        <v>3681</v>
      </c>
      <c r="D9" s="74" t="s">
        <v>1275</v>
      </c>
      <c r="E9" s="273" t="s">
        <v>1717</v>
      </c>
      <c r="F9" s="127">
        <v>344125.82</v>
      </c>
      <c r="G9" s="127">
        <v>0</v>
      </c>
      <c r="H9" s="127">
        <v>132619.93</v>
      </c>
      <c r="I9" s="273">
        <v>757035.11</v>
      </c>
      <c r="J9" s="273">
        <v>1101382.94</v>
      </c>
      <c r="K9" s="273"/>
      <c r="L9" s="273"/>
      <c r="P9" s="128">
        <v>0</v>
      </c>
      <c r="Q9" s="273"/>
      <c r="R9" s="273"/>
      <c r="S9" s="273">
        <v>90211.9</v>
      </c>
      <c r="T9" s="273">
        <v>2266802.89</v>
      </c>
      <c r="V9" s="100">
        <v>607956.66</v>
      </c>
      <c r="X9" s="100">
        <v>411.21</v>
      </c>
      <c r="Y9" s="100">
        <v>593140</v>
      </c>
      <c r="AB9" s="129">
        <v>653338</v>
      </c>
      <c r="AE9" s="129">
        <v>312811.96000000002</v>
      </c>
      <c r="AF9" s="129">
        <v>122723.35</v>
      </c>
      <c r="AJ9" s="129">
        <v>120684.11</v>
      </c>
      <c r="AK9" s="103">
        <f t="shared" si="1"/>
        <v>476745.75</v>
      </c>
      <c r="AL9" s="37">
        <f t="shared" si="2"/>
        <v>0</v>
      </c>
      <c r="AM9" s="26">
        <f t="shared" si="3"/>
        <v>476745.75</v>
      </c>
      <c r="AN9" s="17">
        <f t="shared" si="4"/>
        <v>1201507.8700000001</v>
      </c>
      <c r="AO9" s="19">
        <f t="shared" si="5"/>
        <v>1209557.4200000002</v>
      </c>
      <c r="AP9" s="32">
        <f t="shared" si="6"/>
        <v>-8049.5500000000466</v>
      </c>
    </row>
    <row r="10" spans="1:42" x14ac:dyDescent="0.2">
      <c r="A10" t="s">
        <v>539</v>
      </c>
      <c r="B10" t="s">
        <v>541</v>
      </c>
      <c r="C10" s="97">
        <v>2627</v>
      </c>
      <c r="D10" s="74" t="s">
        <v>1276</v>
      </c>
      <c r="E10" s="273" t="s">
        <v>1718</v>
      </c>
      <c r="F10" s="127">
        <v>571780.87</v>
      </c>
      <c r="G10" s="127">
        <v>0</v>
      </c>
      <c r="H10" s="127">
        <v>486389.08</v>
      </c>
      <c r="I10" s="273">
        <v>946765.54</v>
      </c>
      <c r="J10" s="273">
        <v>501791.36</v>
      </c>
      <c r="K10" s="273"/>
      <c r="L10" s="273"/>
      <c r="N10" s="128">
        <v>19424</v>
      </c>
      <c r="Q10" s="273"/>
      <c r="R10" s="273"/>
      <c r="S10" s="273">
        <v>-1347413.33</v>
      </c>
      <c r="T10" s="273">
        <v>2678016.84</v>
      </c>
      <c r="V10" s="100">
        <v>1779218.21</v>
      </c>
      <c r="X10" s="100">
        <v>670.84</v>
      </c>
      <c r="Y10" s="100">
        <v>735060</v>
      </c>
      <c r="AB10" s="129">
        <v>805215</v>
      </c>
      <c r="AE10" s="129">
        <v>455228.26</v>
      </c>
      <c r="AF10" s="129">
        <v>95349.45</v>
      </c>
      <c r="AK10" s="103">
        <f t="shared" si="1"/>
        <v>1058169.95</v>
      </c>
      <c r="AL10" s="37">
        <f t="shared" si="2"/>
        <v>19424</v>
      </c>
      <c r="AM10" s="26">
        <f t="shared" si="3"/>
        <v>1038745.95</v>
      </c>
      <c r="AN10" s="17">
        <f t="shared" si="4"/>
        <v>2514949.0499999998</v>
      </c>
      <c r="AO10" s="19">
        <f t="shared" si="5"/>
        <v>1355792.71</v>
      </c>
      <c r="AP10" s="32">
        <f t="shared" si="6"/>
        <v>1159156.3399999999</v>
      </c>
    </row>
    <row r="11" spans="1:42" x14ac:dyDescent="0.2">
      <c r="A11" t="s">
        <v>539</v>
      </c>
      <c r="B11" t="s">
        <v>541</v>
      </c>
      <c r="C11" s="97">
        <v>2345</v>
      </c>
      <c r="D11" s="74" t="s">
        <v>1277</v>
      </c>
      <c r="E11" s="273" t="s">
        <v>1719</v>
      </c>
      <c r="F11" s="127">
        <v>310731.05</v>
      </c>
      <c r="G11" s="127">
        <v>0</v>
      </c>
      <c r="H11" s="127">
        <v>192411.39</v>
      </c>
      <c r="I11" s="273">
        <v>2131258.63</v>
      </c>
      <c r="J11" s="273">
        <v>157811.4</v>
      </c>
      <c r="K11" s="273"/>
      <c r="L11" s="273"/>
      <c r="N11" s="128">
        <v>150</v>
      </c>
      <c r="P11" s="128">
        <v>25804.73</v>
      </c>
      <c r="Q11" s="273"/>
      <c r="R11" s="273"/>
      <c r="S11" s="273">
        <v>2087829.96</v>
      </c>
      <c r="T11" s="273">
        <v>585220.22</v>
      </c>
      <c r="V11" s="100">
        <v>1005227.84</v>
      </c>
      <c r="X11" s="100">
        <v>359.73</v>
      </c>
      <c r="Y11" s="100">
        <v>432290</v>
      </c>
      <c r="AB11" s="129">
        <v>610780</v>
      </c>
      <c r="AE11" s="129">
        <v>610675.56000000006</v>
      </c>
      <c r="AF11" s="129">
        <v>105608.45</v>
      </c>
      <c r="AJ11" s="129">
        <v>24925</v>
      </c>
      <c r="AK11" s="103">
        <f t="shared" si="1"/>
        <v>503142.44</v>
      </c>
      <c r="AL11" s="37">
        <f t="shared" si="2"/>
        <v>25954.73</v>
      </c>
      <c r="AM11" s="26">
        <f t="shared" si="3"/>
        <v>477187.71</v>
      </c>
      <c r="AN11" s="17">
        <f t="shared" si="4"/>
        <v>1437877.5699999998</v>
      </c>
      <c r="AO11" s="19">
        <f t="shared" si="5"/>
        <v>1351989.01</v>
      </c>
      <c r="AP11" s="32">
        <f t="shared" si="6"/>
        <v>85888.559999999823</v>
      </c>
    </row>
    <row r="12" spans="1:42" x14ac:dyDescent="0.2">
      <c r="A12" t="s">
        <v>539</v>
      </c>
      <c r="B12" t="s">
        <v>541</v>
      </c>
      <c r="C12" s="97">
        <v>2209</v>
      </c>
      <c r="D12" s="74" t="s">
        <v>1278</v>
      </c>
      <c r="E12" s="273" t="s">
        <v>1720</v>
      </c>
      <c r="F12" s="127">
        <v>480306.8</v>
      </c>
      <c r="G12" s="127">
        <v>0</v>
      </c>
      <c r="H12" s="127">
        <v>272359.67</v>
      </c>
      <c r="I12" s="273">
        <v>525696.86</v>
      </c>
      <c r="J12" s="273">
        <v>1045671.32</v>
      </c>
      <c r="K12" s="273"/>
      <c r="L12" s="273"/>
      <c r="P12" s="128">
        <v>0</v>
      </c>
      <c r="Q12" s="273"/>
      <c r="R12" s="273"/>
      <c r="S12" s="273">
        <v>282806.27</v>
      </c>
      <c r="T12" s="273">
        <v>1804328.64</v>
      </c>
      <c r="V12" s="100">
        <v>907835.93</v>
      </c>
      <c r="X12" s="100">
        <v>811.19</v>
      </c>
      <c r="Y12" s="100">
        <v>1045810</v>
      </c>
      <c r="AB12" s="129">
        <v>1087810</v>
      </c>
      <c r="AE12" s="129">
        <v>241736.53</v>
      </c>
      <c r="AF12" s="129">
        <v>163010.85</v>
      </c>
      <c r="AJ12" s="129">
        <v>225000</v>
      </c>
      <c r="AK12" s="103">
        <f t="shared" si="1"/>
        <v>752666.47</v>
      </c>
      <c r="AL12" s="37">
        <f t="shared" si="2"/>
        <v>0</v>
      </c>
      <c r="AM12" s="26">
        <f t="shared" si="3"/>
        <v>752666.47</v>
      </c>
      <c r="AN12" s="17">
        <f t="shared" si="4"/>
        <v>1954457.12</v>
      </c>
      <c r="AO12" s="19">
        <f t="shared" si="5"/>
        <v>1717557.3800000001</v>
      </c>
      <c r="AP12" s="32">
        <f t="shared" si="6"/>
        <v>236899.74</v>
      </c>
    </row>
    <row r="13" spans="1:42" x14ac:dyDescent="0.2">
      <c r="A13" t="s">
        <v>539</v>
      </c>
      <c r="B13" t="s">
        <v>541</v>
      </c>
      <c r="C13" s="97">
        <v>2329</v>
      </c>
      <c r="D13" s="74" t="s">
        <v>1279</v>
      </c>
      <c r="E13" s="273" t="s">
        <v>1721</v>
      </c>
      <c r="F13" s="127">
        <v>273913.28000000003</v>
      </c>
      <c r="G13" s="127">
        <v>0</v>
      </c>
      <c r="H13" s="127">
        <v>87373.04</v>
      </c>
      <c r="I13" s="273">
        <v>194216.97</v>
      </c>
      <c r="J13" s="273">
        <v>315580.09000000003</v>
      </c>
      <c r="K13" s="273"/>
      <c r="L13" s="273"/>
      <c r="N13" s="128">
        <v>64738</v>
      </c>
      <c r="P13" s="128">
        <v>0</v>
      </c>
      <c r="Q13" s="273"/>
      <c r="R13" s="273"/>
      <c r="S13" s="273">
        <v>-148025.70000000001</v>
      </c>
      <c r="T13" s="273">
        <v>667029.63</v>
      </c>
      <c r="V13" s="100">
        <v>692174.83</v>
      </c>
      <c r="X13" s="100">
        <v>256.63</v>
      </c>
      <c r="Y13" s="100">
        <v>677130</v>
      </c>
      <c r="AB13" s="129">
        <v>855450</v>
      </c>
      <c r="AE13" s="129">
        <v>184742.86</v>
      </c>
      <c r="AF13" s="129">
        <v>34574.15</v>
      </c>
      <c r="AK13" s="103">
        <f t="shared" si="1"/>
        <v>361286.32</v>
      </c>
      <c r="AL13" s="37">
        <f t="shared" si="2"/>
        <v>64738</v>
      </c>
      <c r="AM13" s="26">
        <f t="shared" si="3"/>
        <v>296548.32</v>
      </c>
      <c r="AN13" s="17">
        <f t="shared" si="4"/>
        <v>1369561.46</v>
      </c>
      <c r="AO13" s="19">
        <f t="shared" si="5"/>
        <v>1074767.01</v>
      </c>
      <c r="AP13" s="32">
        <f t="shared" si="6"/>
        <v>294794.44999999995</v>
      </c>
    </row>
    <row r="14" spans="1:42" x14ac:dyDescent="0.2">
      <c r="A14" t="s">
        <v>539</v>
      </c>
      <c r="B14" t="s">
        <v>541</v>
      </c>
      <c r="C14" s="97">
        <v>2781</v>
      </c>
      <c r="D14" s="74" t="s">
        <v>1280</v>
      </c>
      <c r="E14" s="273" t="s">
        <v>1722</v>
      </c>
      <c r="F14" s="127">
        <v>225772.82</v>
      </c>
      <c r="G14" s="127">
        <v>0</v>
      </c>
      <c r="H14" s="127">
        <v>240879.8</v>
      </c>
      <c r="I14" s="273">
        <v>3</v>
      </c>
      <c r="J14" s="273">
        <v>343321.5</v>
      </c>
      <c r="K14" s="273"/>
      <c r="L14" s="273"/>
      <c r="N14" s="128">
        <v>32724</v>
      </c>
      <c r="Q14" s="273"/>
      <c r="R14" s="273"/>
      <c r="S14" s="273">
        <v>-208103.87</v>
      </c>
      <c r="T14" s="273">
        <v>818351.54</v>
      </c>
      <c r="V14" s="100">
        <v>994637.48</v>
      </c>
      <c r="X14" s="100">
        <v>181.47</v>
      </c>
      <c r="Y14" s="100">
        <v>387810</v>
      </c>
      <c r="AA14" s="100">
        <v>400000</v>
      </c>
      <c r="AB14" s="129">
        <v>566060</v>
      </c>
      <c r="AE14" s="129">
        <v>1007496.85</v>
      </c>
      <c r="AF14" s="129">
        <v>34596.65</v>
      </c>
      <c r="AK14" s="103">
        <f t="shared" si="1"/>
        <v>466652.62</v>
      </c>
      <c r="AL14" s="37">
        <f t="shared" si="2"/>
        <v>32724</v>
      </c>
      <c r="AM14" s="26">
        <f t="shared" si="3"/>
        <v>433928.62</v>
      </c>
      <c r="AN14" s="17">
        <f t="shared" si="4"/>
        <v>1782628.95</v>
      </c>
      <c r="AO14" s="19">
        <f t="shared" si="5"/>
        <v>1608153.5</v>
      </c>
      <c r="AP14" s="32">
        <f t="shared" si="6"/>
        <v>174475.44999999995</v>
      </c>
    </row>
    <row r="15" spans="1:42" x14ac:dyDescent="0.2">
      <c r="A15" t="s">
        <v>539</v>
      </c>
      <c r="B15" t="s">
        <v>541</v>
      </c>
      <c r="C15" s="97">
        <v>3427</v>
      </c>
      <c r="D15" s="74" t="s">
        <v>1281</v>
      </c>
      <c r="E15" s="273" t="s">
        <v>1723</v>
      </c>
      <c r="F15" s="127">
        <v>379974.41</v>
      </c>
      <c r="G15" s="127">
        <v>0</v>
      </c>
      <c r="H15" s="127">
        <v>92979.06</v>
      </c>
      <c r="I15" s="273">
        <v>1949904.37</v>
      </c>
      <c r="J15" s="273">
        <v>304452.59999999998</v>
      </c>
      <c r="K15" s="273"/>
      <c r="L15" s="273"/>
      <c r="N15" s="128">
        <v>5000</v>
      </c>
      <c r="P15" s="128">
        <v>2105.0500000000002</v>
      </c>
      <c r="Q15" s="273"/>
      <c r="R15" s="273"/>
      <c r="S15" s="273">
        <v>-1432241.36</v>
      </c>
      <c r="T15" s="273">
        <v>3873985.05</v>
      </c>
      <c r="V15" s="100">
        <v>960674.13</v>
      </c>
      <c r="W15" s="100">
        <v>107750</v>
      </c>
      <c r="X15" s="100">
        <v>263</v>
      </c>
      <c r="Y15" s="100">
        <v>831260</v>
      </c>
      <c r="AB15" s="129">
        <v>1033938</v>
      </c>
      <c r="AE15" s="129">
        <v>506258.28</v>
      </c>
      <c r="AF15" s="129">
        <v>73773.149999999994</v>
      </c>
      <c r="AK15" s="103">
        <f t="shared" si="1"/>
        <v>472953.47</v>
      </c>
      <c r="AL15" s="37">
        <f t="shared" si="2"/>
        <v>7105.05</v>
      </c>
      <c r="AM15" s="26">
        <f t="shared" si="3"/>
        <v>465848.42</v>
      </c>
      <c r="AN15" s="17">
        <f t="shared" si="4"/>
        <v>1899947.13</v>
      </c>
      <c r="AO15" s="19">
        <f t="shared" si="5"/>
        <v>1613969.43</v>
      </c>
      <c r="AP15" s="32">
        <f t="shared" si="6"/>
        <v>285977.69999999995</v>
      </c>
    </row>
    <row r="16" spans="1:42" x14ac:dyDescent="0.2">
      <c r="A16" t="s">
        <v>539</v>
      </c>
      <c r="B16" t="s">
        <v>541</v>
      </c>
      <c r="C16" s="97">
        <v>2582</v>
      </c>
      <c r="D16" s="74" t="s">
        <v>1282</v>
      </c>
      <c r="E16" s="273" t="s">
        <v>1724</v>
      </c>
      <c r="F16" s="127">
        <v>252066.41</v>
      </c>
      <c r="G16" s="127">
        <v>0</v>
      </c>
      <c r="H16" s="127">
        <v>54597.71</v>
      </c>
      <c r="I16" s="273">
        <v>1548915.86</v>
      </c>
      <c r="J16" s="273">
        <v>205697.57</v>
      </c>
      <c r="K16" s="273"/>
      <c r="L16" s="273"/>
      <c r="Q16" s="273"/>
      <c r="R16" s="273"/>
      <c r="S16" s="273">
        <v>-119692.8</v>
      </c>
      <c r="T16" s="273">
        <v>2037072.22</v>
      </c>
      <c r="V16" s="100">
        <v>644811.26</v>
      </c>
      <c r="X16" s="100">
        <v>155.01</v>
      </c>
      <c r="Y16" s="100">
        <v>504400</v>
      </c>
      <c r="AA16" s="100">
        <v>70000</v>
      </c>
      <c r="AB16" s="129">
        <v>672928</v>
      </c>
      <c r="AE16" s="129">
        <v>325515.19</v>
      </c>
      <c r="AF16" s="129">
        <v>72340.95</v>
      </c>
      <c r="AK16" s="103">
        <f t="shared" si="1"/>
        <v>306664.12</v>
      </c>
      <c r="AL16" s="37">
        <f t="shared" si="2"/>
        <v>0</v>
      </c>
      <c r="AM16" s="26">
        <f t="shared" si="3"/>
        <v>306664.12</v>
      </c>
      <c r="AN16" s="17">
        <f t="shared" si="4"/>
        <v>1219366.27</v>
      </c>
      <c r="AO16" s="19">
        <f t="shared" si="5"/>
        <v>1070784.1399999999</v>
      </c>
      <c r="AP16" s="32">
        <f t="shared" si="6"/>
        <v>148582.13000000012</v>
      </c>
    </row>
    <row r="17" spans="1:42" x14ac:dyDescent="0.2">
      <c r="A17" t="s">
        <v>539</v>
      </c>
      <c r="B17" t="s">
        <v>541</v>
      </c>
      <c r="C17" s="97">
        <v>1491</v>
      </c>
      <c r="D17" s="74" t="s">
        <v>1283</v>
      </c>
      <c r="E17" s="273" t="s">
        <v>1725</v>
      </c>
      <c r="F17" s="127">
        <v>395669.54</v>
      </c>
      <c r="G17" s="127">
        <v>0</v>
      </c>
      <c r="H17" s="127">
        <v>67534.91</v>
      </c>
      <c r="I17" s="273">
        <v>280330.23999999999</v>
      </c>
      <c r="J17" s="273">
        <v>504573</v>
      </c>
      <c r="K17" s="273"/>
      <c r="L17" s="273"/>
      <c r="N17" s="128">
        <v>45</v>
      </c>
      <c r="Q17" s="273"/>
      <c r="R17" s="273"/>
      <c r="S17" s="273">
        <v>-174280.82</v>
      </c>
      <c r="T17" s="273">
        <v>2706524.69</v>
      </c>
      <c r="V17" s="100">
        <v>664292.96</v>
      </c>
      <c r="W17" s="100">
        <v>73350</v>
      </c>
      <c r="X17" s="100">
        <v>556.82000000000005</v>
      </c>
      <c r="Y17" s="100">
        <v>530000</v>
      </c>
      <c r="AB17" s="129">
        <v>612466</v>
      </c>
      <c r="AE17" s="129">
        <v>1863072.01</v>
      </c>
      <c r="AF17" s="129">
        <v>74556.95</v>
      </c>
      <c r="AK17" s="103">
        <f t="shared" si="1"/>
        <v>463204.44999999995</v>
      </c>
      <c r="AL17" s="37">
        <f t="shared" si="2"/>
        <v>45</v>
      </c>
      <c r="AM17" s="26">
        <f t="shared" si="3"/>
        <v>463159.44999999995</v>
      </c>
      <c r="AN17" s="17">
        <f t="shared" si="4"/>
        <v>1268199.7799999998</v>
      </c>
      <c r="AO17" s="19">
        <f t="shared" si="5"/>
        <v>2550094.96</v>
      </c>
      <c r="AP17" s="32">
        <f t="shared" si="6"/>
        <v>-1281895.1800000002</v>
      </c>
    </row>
    <row r="18" spans="1:42" x14ac:dyDescent="0.2">
      <c r="A18" t="s">
        <v>539</v>
      </c>
      <c r="B18" t="s">
        <v>541</v>
      </c>
      <c r="C18" s="97">
        <v>2154</v>
      </c>
      <c r="D18" s="74" t="s">
        <v>1284</v>
      </c>
      <c r="E18" s="273" t="s">
        <v>1726</v>
      </c>
      <c r="F18" s="127">
        <v>195945.28</v>
      </c>
      <c r="G18" s="127">
        <v>44600</v>
      </c>
      <c r="H18" s="127">
        <v>107954.02</v>
      </c>
      <c r="I18" s="273">
        <v>83665.039999999994</v>
      </c>
      <c r="J18" s="273">
        <v>227260.75</v>
      </c>
      <c r="K18" s="273"/>
      <c r="L18" s="273"/>
      <c r="Q18" s="273"/>
      <c r="R18" s="273"/>
      <c r="S18" s="273">
        <v>128166.69</v>
      </c>
      <c r="T18" s="273">
        <v>865508.28</v>
      </c>
      <c r="V18" s="100">
        <v>1359886.8</v>
      </c>
      <c r="X18" s="100">
        <v>270.82</v>
      </c>
      <c r="Y18" s="100">
        <v>778800</v>
      </c>
      <c r="AB18" s="129">
        <v>848800</v>
      </c>
      <c r="AE18" s="129">
        <v>1536486.95</v>
      </c>
      <c r="AF18" s="129">
        <v>91624.55</v>
      </c>
      <c r="AK18" s="103">
        <f t="shared" si="1"/>
        <v>348499.3</v>
      </c>
      <c r="AL18" s="37">
        <f t="shared" si="2"/>
        <v>0</v>
      </c>
      <c r="AM18" s="26">
        <f t="shared" si="3"/>
        <v>348499.3</v>
      </c>
      <c r="AN18" s="17">
        <f t="shared" si="4"/>
        <v>2138957.62</v>
      </c>
      <c r="AO18" s="19">
        <f t="shared" si="5"/>
        <v>2476911.5</v>
      </c>
      <c r="AP18" s="32">
        <f t="shared" si="6"/>
        <v>-337953.87999999989</v>
      </c>
    </row>
    <row r="19" spans="1:42" x14ac:dyDescent="0.2">
      <c r="A19" t="s">
        <v>539</v>
      </c>
      <c r="B19" t="s">
        <v>541</v>
      </c>
      <c r="C19" s="97">
        <v>3909</v>
      </c>
      <c r="D19" s="74" t="s">
        <v>1285</v>
      </c>
      <c r="E19" s="273" t="s">
        <v>1727</v>
      </c>
      <c r="F19" s="127">
        <v>373034.9</v>
      </c>
      <c r="G19" s="127">
        <v>0</v>
      </c>
      <c r="H19" s="127">
        <v>59771.55</v>
      </c>
      <c r="I19" s="273">
        <v>48150.15</v>
      </c>
      <c r="J19" s="273">
        <v>150308.49</v>
      </c>
      <c r="K19" s="273"/>
      <c r="L19" s="273"/>
      <c r="M19" s="128">
        <v>0</v>
      </c>
      <c r="Q19" s="273"/>
      <c r="R19" s="273"/>
      <c r="S19" s="273">
        <v>-2879858</v>
      </c>
      <c r="T19" s="273">
        <v>2831701.19</v>
      </c>
      <c r="V19" s="100">
        <v>1427059.76</v>
      </c>
      <c r="X19" s="100">
        <v>357.59</v>
      </c>
      <c r="Y19" s="100">
        <v>327250</v>
      </c>
      <c r="AB19" s="129">
        <v>472859.5</v>
      </c>
      <c r="AE19" s="129">
        <v>544141.5</v>
      </c>
      <c r="AF19" s="129">
        <v>52599.95</v>
      </c>
      <c r="AK19" s="103">
        <f t="shared" si="1"/>
        <v>432806.45</v>
      </c>
      <c r="AL19" s="37">
        <f t="shared" si="2"/>
        <v>0</v>
      </c>
      <c r="AM19" s="26">
        <f t="shared" si="3"/>
        <v>432806.45</v>
      </c>
      <c r="AN19" s="17">
        <f t="shared" si="4"/>
        <v>1754667.35</v>
      </c>
      <c r="AO19" s="19">
        <f t="shared" si="5"/>
        <v>1069600.95</v>
      </c>
      <c r="AP19" s="32">
        <f t="shared" si="6"/>
        <v>685066.40000000014</v>
      </c>
    </row>
    <row r="20" spans="1:42" x14ac:dyDescent="0.2">
      <c r="A20" t="s">
        <v>539</v>
      </c>
      <c r="B20" t="s">
        <v>541</v>
      </c>
      <c r="C20" s="97">
        <v>2875</v>
      </c>
      <c r="D20" s="74" t="s">
        <v>1286</v>
      </c>
      <c r="E20" s="273" t="s">
        <v>1728</v>
      </c>
      <c r="F20" s="127">
        <v>553666.68000000005</v>
      </c>
      <c r="G20" s="127">
        <v>0</v>
      </c>
      <c r="H20" s="127">
        <v>185581.44</v>
      </c>
      <c r="I20" s="273">
        <v>2575776.91</v>
      </c>
      <c r="J20" s="273">
        <v>434410.59</v>
      </c>
      <c r="K20" s="273"/>
      <c r="L20" s="273"/>
      <c r="P20" s="128">
        <v>1000</v>
      </c>
      <c r="Q20" s="273"/>
      <c r="R20" s="273"/>
      <c r="S20" s="273">
        <v>-1934955.9</v>
      </c>
      <c r="T20" s="273">
        <v>5546813.3099999996</v>
      </c>
      <c r="V20" s="100">
        <v>887422.17</v>
      </c>
      <c r="X20" s="100">
        <v>907.13</v>
      </c>
      <c r="Y20" s="100">
        <v>436850</v>
      </c>
      <c r="AB20" s="129">
        <v>534830</v>
      </c>
      <c r="AD20" s="129">
        <v>33206</v>
      </c>
      <c r="AE20" s="129">
        <v>524278.44</v>
      </c>
      <c r="AF20" s="129">
        <v>91518.65</v>
      </c>
      <c r="AJ20" s="129">
        <v>1350</v>
      </c>
      <c r="AK20" s="103">
        <f t="shared" si="1"/>
        <v>739248.12000000011</v>
      </c>
      <c r="AL20" s="37">
        <f t="shared" si="2"/>
        <v>1000</v>
      </c>
      <c r="AM20" s="26">
        <f t="shared" si="3"/>
        <v>738248.12000000011</v>
      </c>
      <c r="AN20" s="17">
        <f t="shared" si="4"/>
        <v>1325179.3</v>
      </c>
      <c r="AO20" s="19">
        <f t="shared" si="5"/>
        <v>1185183.0899999999</v>
      </c>
      <c r="AP20" s="32">
        <f t="shared" si="6"/>
        <v>139996.2100000002</v>
      </c>
    </row>
    <row r="21" spans="1:42" x14ac:dyDescent="0.2">
      <c r="A21" t="s">
        <v>539</v>
      </c>
      <c r="B21" t="s">
        <v>541</v>
      </c>
      <c r="C21" s="97">
        <v>4102</v>
      </c>
      <c r="D21" s="74" t="s">
        <v>1287</v>
      </c>
      <c r="E21" s="273" t="s">
        <v>1729</v>
      </c>
      <c r="F21" s="127">
        <v>434135.47</v>
      </c>
      <c r="G21" s="127">
        <v>0</v>
      </c>
      <c r="H21" s="127">
        <v>190919.26</v>
      </c>
      <c r="I21" s="273">
        <v>2559300.7999999998</v>
      </c>
      <c r="J21" s="273">
        <v>1234963.27</v>
      </c>
      <c r="K21" s="273"/>
      <c r="L21" s="273"/>
      <c r="P21" s="128">
        <v>0</v>
      </c>
      <c r="Q21" s="273"/>
      <c r="R21" s="273"/>
      <c r="S21" s="273">
        <v>2638502.58</v>
      </c>
      <c r="T21" s="273">
        <v>1606327.04</v>
      </c>
      <c r="V21" s="100">
        <v>2454590.27</v>
      </c>
      <c r="X21" s="100">
        <v>346.19</v>
      </c>
      <c r="Y21" s="100">
        <v>1115072</v>
      </c>
      <c r="AB21" s="129">
        <v>1457530</v>
      </c>
      <c r="AE21" s="129">
        <v>1803494.48</v>
      </c>
      <c r="AF21" s="129">
        <v>111468.8</v>
      </c>
      <c r="AK21" s="103">
        <f t="shared" si="1"/>
        <v>625054.73</v>
      </c>
      <c r="AL21" s="37">
        <f t="shared" si="2"/>
        <v>0</v>
      </c>
      <c r="AM21" s="26">
        <f t="shared" si="3"/>
        <v>625054.73</v>
      </c>
      <c r="AN21" s="17">
        <f t="shared" si="4"/>
        <v>3570008.46</v>
      </c>
      <c r="AO21" s="19">
        <f t="shared" si="5"/>
        <v>3372493.28</v>
      </c>
      <c r="AP21" s="32">
        <f t="shared" si="6"/>
        <v>197515.18000000017</v>
      </c>
    </row>
    <row r="22" spans="1:42" x14ac:dyDescent="0.2">
      <c r="A22" t="s">
        <v>539</v>
      </c>
      <c r="B22" t="s">
        <v>541</v>
      </c>
      <c r="C22" s="97">
        <v>3593</v>
      </c>
      <c r="D22" s="74" t="s">
        <v>1288</v>
      </c>
      <c r="E22" s="273" t="s">
        <v>1730</v>
      </c>
      <c r="F22" s="127">
        <v>469242.14</v>
      </c>
      <c r="G22" s="127">
        <v>0</v>
      </c>
      <c r="H22" s="127">
        <v>44556.54</v>
      </c>
      <c r="I22" s="273">
        <v>1935369.17</v>
      </c>
      <c r="J22" s="273">
        <v>508312.09</v>
      </c>
      <c r="K22" s="273"/>
      <c r="L22" s="273"/>
      <c r="M22" s="128">
        <v>0</v>
      </c>
      <c r="N22" s="128">
        <v>0</v>
      </c>
      <c r="P22" s="128">
        <v>698</v>
      </c>
      <c r="Q22" s="273"/>
      <c r="R22" s="273"/>
      <c r="S22" s="273">
        <v>1523738.49</v>
      </c>
      <c r="T22" s="273">
        <v>1373222.93</v>
      </c>
      <c r="V22" s="100">
        <v>741002.65</v>
      </c>
      <c r="X22" s="100">
        <v>728.99</v>
      </c>
      <c r="Y22" s="100">
        <v>818200</v>
      </c>
      <c r="AB22" s="129">
        <v>887542</v>
      </c>
      <c r="AC22" s="129">
        <v>11000</v>
      </c>
      <c r="AD22" s="129">
        <v>19000</v>
      </c>
      <c r="AE22" s="129">
        <v>440619.67</v>
      </c>
      <c r="AF22" s="129">
        <v>132937.45000000001</v>
      </c>
      <c r="AK22" s="103">
        <f t="shared" si="1"/>
        <v>513798.68</v>
      </c>
      <c r="AL22" s="37">
        <f t="shared" si="2"/>
        <v>698</v>
      </c>
      <c r="AM22" s="26">
        <f t="shared" si="3"/>
        <v>513100.68</v>
      </c>
      <c r="AN22" s="17">
        <f t="shared" si="4"/>
        <v>1559931.6400000001</v>
      </c>
      <c r="AO22" s="19">
        <f t="shared" si="5"/>
        <v>1491099.1199999999</v>
      </c>
      <c r="AP22" s="32">
        <f t="shared" si="6"/>
        <v>68832.520000000251</v>
      </c>
    </row>
    <row r="23" spans="1:42" x14ac:dyDescent="0.2">
      <c r="A23" t="s">
        <v>539</v>
      </c>
      <c r="B23" t="s">
        <v>541</v>
      </c>
      <c r="C23" s="97">
        <v>2119</v>
      </c>
      <c r="D23" s="74" t="s">
        <v>1289</v>
      </c>
      <c r="E23" s="273" t="s">
        <v>1731</v>
      </c>
      <c r="F23" s="127">
        <v>742061.5</v>
      </c>
      <c r="G23" s="127">
        <v>70000</v>
      </c>
      <c r="H23" s="127">
        <v>88640.54</v>
      </c>
      <c r="I23" s="273">
        <v>2549567.54</v>
      </c>
      <c r="J23" s="273">
        <v>213357.85</v>
      </c>
      <c r="K23" s="273"/>
      <c r="L23" s="273"/>
      <c r="N23" s="128">
        <v>31091</v>
      </c>
      <c r="Q23" s="273"/>
      <c r="R23" s="273"/>
      <c r="S23" s="273">
        <v>3082603.73</v>
      </c>
      <c r="T23" s="273">
        <v>466379.49</v>
      </c>
      <c r="V23" s="100">
        <v>511400.93</v>
      </c>
      <c r="W23" s="100">
        <v>117555</v>
      </c>
      <c r="X23" s="100">
        <v>1041.47</v>
      </c>
      <c r="Y23" s="100">
        <v>320270</v>
      </c>
      <c r="AA23" s="100">
        <v>119000</v>
      </c>
      <c r="AB23" s="129">
        <v>509660</v>
      </c>
      <c r="AE23" s="129">
        <v>376851.89</v>
      </c>
      <c r="AF23" s="129">
        <v>91076.3</v>
      </c>
      <c r="AK23" s="103">
        <f t="shared" si="1"/>
        <v>900702.04</v>
      </c>
      <c r="AL23" s="37">
        <f t="shared" si="2"/>
        <v>31091</v>
      </c>
      <c r="AM23" s="26">
        <f t="shared" si="3"/>
        <v>869611.04</v>
      </c>
      <c r="AN23" s="17">
        <f t="shared" si="4"/>
        <v>1069267.3999999999</v>
      </c>
      <c r="AO23" s="19">
        <f t="shared" si="5"/>
        <v>977588.19000000006</v>
      </c>
      <c r="AP23" s="32">
        <f t="shared" si="6"/>
        <v>91679.209999999846</v>
      </c>
    </row>
    <row r="24" spans="1:42" x14ac:dyDescent="0.2">
      <c r="A24" t="s">
        <v>539</v>
      </c>
      <c r="B24" t="s">
        <v>541</v>
      </c>
      <c r="C24" s="97">
        <v>2646</v>
      </c>
      <c r="D24" s="74" t="s">
        <v>1290</v>
      </c>
      <c r="E24" s="273" t="s">
        <v>1732</v>
      </c>
      <c r="F24" s="127">
        <v>323102.78000000003</v>
      </c>
      <c r="G24" s="127">
        <v>26000</v>
      </c>
      <c r="H24" s="127">
        <v>87447.88</v>
      </c>
      <c r="I24" s="273">
        <v>325572.96999999997</v>
      </c>
      <c r="J24" s="273">
        <v>360625.55</v>
      </c>
      <c r="K24" s="273"/>
      <c r="L24" s="273"/>
      <c r="Q24" s="273"/>
      <c r="R24" s="273"/>
      <c r="S24" s="273">
        <v>-448549.25</v>
      </c>
      <c r="T24" s="273">
        <v>1804328.64</v>
      </c>
      <c r="V24" s="100">
        <v>622183.43999999994</v>
      </c>
      <c r="W24" s="100">
        <v>365800</v>
      </c>
      <c r="X24" s="100">
        <v>265.18</v>
      </c>
      <c r="Y24" s="100">
        <v>511090</v>
      </c>
      <c r="AB24" s="129">
        <v>579503</v>
      </c>
      <c r="AE24" s="129">
        <v>1102288.78</v>
      </c>
      <c r="AF24" s="129">
        <v>53808.05</v>
      </c>
      <c r="AK24" s="103">
        <f t="shared" si="1"/>
        <v>436550.66000000003</v>
      </c>
      <c r="AL24" s="37">
        <f t="shared" si="2"/>
        <v>0</v>
      </c>
      <c r="AM24" s="26">
        <f t="shared" si="3"/>
        <v>436550.66000000003</v>
      </c>
      <c r="AN24" s="17">
        <f t="shared" si="4"/>
        <v>1499338.62</v>
      </c>
      <c r="AO24" s="19">
        <f t="shared" si="5"/>
        <v>1735599.83</v>
      </c>
      <c r="AP24" s="32">
        <f t="shared" si="6"/>
        <v>-236261.20999999996</v>
      </c>
    </row>
    <row r="25" spans="1:42" x14ac:dyDescent="0.2">
      <c r="A25" t="s">
        <v>539</v>
      </c>
      <c r="B25" t="s">
        <v>541</v>
      </c>
      <c r="C25" s="97">
        <v>6232</v>
      </c>
      <c r="D25" s="74" t="s">
        <v>1291</v>
      </c>
      <c r="E25" s="273" t="s">
        <v>1733</v>
      </c>
      <c r="F25" s="127">
        <v>410407.36</v>
      </c>
      <c r="G25" s="127">
        <v>4560</v>
      </c>
      <c r="H25" s="127">
        <v>352362.18</v>
      </c>
      <c r="I25" s="273">
        <v>457244.98</v>
      </c>
      <c r="J25" s="273">
        <v>93731.98</v>
      </c>
      <c r="K25" s="273"/>
      <c r="L25" s="273"/>
      <c r="N25" s="128">
        <v>14751.19</v>
      </c>
      <c r="Q25" s="273"/>
      <c r="R25" s="273"/>
      <c r="S25" s="273">
        <v>-630879.27</v>
      </c>
      <c r="T25" s="273">
        <v>1601555.91</v>
      </c>
      <c r="V25" s="100">
        <v>1869076.41</v>
      </c>
      <c r="X25" s="100">
        <v>452.98</v>
      </c>
      <c r="Y25" s="100">
        <v>508410</v>
      </c>
      <c r="AB25" s="129">
        <v>789550</v>
      </c>
      <c r="AD25" s="129">
        <v>3106</v>
      </c>
      <c r="AE25" s="129">
        <v>1146246.82</v>
      </c>
      <c r="AF25" s="129">
        <v>90919.9</v>
      </c>
      <c r="AJ25" s="129">
        <v>1</v>
      </c>
      <c r="AK25" s="103">
        <f t="shared" si="1"/>
        <v>767329.54</v>
      </c>
      <c r="AL25" s="37">
        <f t="shared" si="2"/>
        <v>14751.19</v>
      </c>
      <c r="AM25" s="26">
        <f t="shared" si="3"/>
        <v>752578.35000000009</v>
      </c>
      <c r="AN25" s="17">
        <f t="shared" si="4"/>
        <v>2377939.3899999997</v>
      </c>
      <c r="AO25" s="19">
        <f t="shared" si="5"/>
        <v>2029823.72</v>
      </c>
      <c r="AP25" s="32">
        <f t="shared" si="6"/>
        <v>348115.66999999969</v>
      </c>
    </row>
    <row r="26" spans="1:42" x14ac:dyDescent="0.2">
      <c r="A26" t="s">
        <v>539</v>
      </c>
      <c r="B26" t="s">
        <v>541</v>
      </c>
      <c r="C26" s="97">
        <v>5126</v>
      </c>
      <c r="D26" s="74" t="s">
        <v>1292</v>
      </c>
      <c r="E26" s="273" t="s">
        <v>1734</v>
      </c>
      <c r="F26" s="127">
        <v>230353.55</v>
      </c>
      <c r="G26" s="127">
        <v>0</v>
      </c>
      <c r="H26" s="127">
        <v>270491.21999999997</v>
      </c>
      <c r="I26" s="273">
        <v>128700.22</v>
      </c>
      <c r="J26" s="273">
        <v>233943.39</v>
      </c>
      <c r="K26" s="273"/>
      <c r="L26" s="273"/>
      <c r="N26" s="128">
        <v>5700</v>
      </c>
      <c r="Q26" s="273"/>
      <c r="R26" s="273"/>
      <c r="S26" s="273">
        <v>-449481.79</v>
      </c>
      <c r="T26" s="273">
        <v>1188537.31</v>
      </c>
      <c r="V26" s="100">
        <v>689838.67</v>
      </c>
      <c r="X26" s="100">
        <v>353.8</v>
      </c>
      <c r="Y26" s="100">
        <v>554190</v>
      </c>
      <c r="AB26" s="129">
        <v>785840</v>
      </c>
      <c r="AD26" s="129">
        <v>9660</v>
      </c>
      <c r="AE26" s="129">
        <v>279952.96000000002</v>
      </c>
      <c r="AF26" s="129">
        <v>51088.65</v>
      </c>
      <c r="AK26" s="103">
        <f t="shared" si="1"/>
        <v>500844.76999999996</v>
      </c>
      <c r="AL26" s="37">
        <f t="shared" si="2"/>
        <v>5700</v>
      </c>
      <c r="AM26" s="26">
        <f t="shared" si="3"/>
        <v>495144.76999999996</v>
      </c>
      <c r="AN26" s="17">
        <f t="shared" si="4"/>
        <v>1244382.4700000002</v>
      </c>
      <c r="AO26" s="19">
        <f t="shared" si="5"/>
        <v>1126541.6099999999</v>
      </c>
      <c r="AP26" s="32">
        <f t="shared" si="6"/>
        <v>117840.86000000034</v>
      </c>
    </row>
    <row r="27" spans="1:42" x14ac:dyDescent="0.2">
      <c r="A27" t="s">
        <v>539</v>
      </c>
      <c r="B27" t="s">
        <v>541</v>
      </c>
      <c r="C27" s="97">
        <v>2780</v>
      </c>
      <c r="D27" s="74" t="s">
        <v>1293</v>
      </c>
      <c r="E27" s="273" t="s">
        <v>1854</v>
      </c>
      <c r="F27" s="127">
        <v>347760.23</v>
      </c>
      <c r="G27" s="127">
        <v>0</v>
      </c>
      <c r="H27" s="127">
        <v>108210.28</v>
      </c>
      <c r="I27" s="273">
        <v>687756.56</v>
      </c>
      <c r="J27" s="273">
        <v>321199.63</v>
      </c>
      <c r="K27" s="273"/>
      <c r="L27" s="273"/>
      <c r="N27" s="128">
        <v>13854</v>
      </c>
      <c r="P27" s="128">
        <v>415572.97</v>
      </c>
      <c r="Q27" s="273"/>
      <c r="R27" s="273"/>
      <c r="S27" s="273">
        <v>-1963265.48</v>
      </c>
      <c r="T27" s="273">
        <v>3378480.39</v>
      </c>
      <c r="V27" s="100">
        <v>213932.91</v>
      </c>
      <c r="X27" s="100">
        <v>323.11</v>
      </c>
      <c r="Y27" s="100">
        <v>561870</v>
      </c>
      <c r="AB27" s="129">
        <v>661830</v>
      </c>
      <c r="AE27" s="129">
        <v>324920.90000000002</v>
      </c>
      <c r="AF27" s="129">
        <v>164716.29999999999</v>
      </c>
      <c r="AK27" s="103">
        <f t="shared" si="1"/>
        <v>455970.51</v>
      </c>
      <c r="AL27" s="37">
        <f t="shared" si="2"/>
        <v>429426.97</v>
      </c>
      <c r="AM27" s="26">
        <f t="shared" si="3"/>
        <v>26543.540000000037</v>
      </c>
      <c r="AN27" s="17">
        <f t="shared" si="4"/>
        <v>776126.02</v>
      </c>
      <c r="AO27" s="19">
        <f t="shared" si="5"/>
        <v>1151467.2</v>
      </c>
      <c r="AP27" s="32">
        <f t="shared" si="6"/>
        <v>-375341.17999999993</v>
      </c>
    </row>
    <row r="28" spans="1:42" x14ac:dyDescent="0.2">
      <c r="A28" t="s">
        <v>539</v>
      </c>
      <c r="B28" t="s">
        <v>541</v>
      </c>
      <c r="C28" s="97">
        <v>2904</v>
      </c>
      <c r="D28" s="74" t="s">
        <v>1294</v>
      </c>
      <c r="E28" s="273" t="s">
        <v>1859</v>
      </c>
      <c r="F28" s="127">
        <v>592742.17000000004</v>
      </c>
      <c r="G28" s="127">
        <v>0</v>
      </c>
      <c r="H28" s="127">
        <v>114773.78</v>
      </c>
      <c r="I28" s="273">
        <v>3515596.2</v>
      </c>
      <c r="J28" s="273">
        <v>232808.91</v>
      </c>
      <c r="K28" s="273"/>
      <c r="L28" s="273"/>
      <c r="N28" s="128">
        <v>22272</v>
      </c>
      <c r="Q28" s="273"/>
      <c r="R28" s="273"/>
      <c r="S28" s="273">
        <v>-622551.92000000004</v>
      </c>
      <c r="T28" s="273">
        <v>4652638.84</v>
      </c>
      <c r="V28" s="100">
        <v>634721.93000000005</v>
      </c>
      <c r="W28" s="100">
        <v>99650</v>
      </c>
      <c r="X28" s="100">
        <v>622.07000000000005</v>
      </c>
      <c r="Y28" s="100">
        <v>269000</v>
      </c>
      <c r="AB28" s="129">
        <v>337585</v>
      </c>
      <c r="AE28" s="129">
        <v>178493.21</v>
      </c>
      <c r="AF28" s="129">
        <v>81702.649999999994</v>
      </c>
      <c r="AK28" s="103">
        <f t="shared" si="1"/>
        <v>707515.95000000007</v>
      </c>
      <c r="AL28" s="37">
        <f t="shared" si="2"/>
        <v>22272</v>
      </c>
      <c r="AM28" s="26">
        <f t="shared" si="3"/>
        <v>685243.95000000007</v>
      </c>
      <c r="AN28" s="17">
        <f t="shared" si="4"/>
        <v>1003994</v>
      </c>
      <c r="AO28" s="19">
        <f t="shared" si="5"/>
        <v>597780.86</v>
      </c>
      <c r="AP28" s="32">
        <f t="shared" si="6"/>
        <v>406213.14</v>
      </c>
    </row>
    <row r="29" spans="1:42" x14ac:dyDescent="0.2">
      <c r="A29" t="s">
        <v>544</v>
      </c>
      <c r="B29" t="s">
        <v>545</v>
      </c>
      <c r="C29" s="97">
        <v>3964</v>
      </c>
      <c r="D29" s="74" t="s">
        <v>1295</v>
      </c>
      <c r="E29" s="273" t="s">
        <v>1735</v>
      </c>
      <c r="F29" s="127">
        <v>176712.48</v>
      </c>
      <c r="G29" s="127">
        <v>0</v>
      </c>
      <c r="H29" s="127">
        <v>8340</v>
      </c>
      <c r="I29" s="273">
        <v>2435219.6</v>
      </c>
      <c r="J29" s="273">
        <v>252457.58</v>
      </c>
      <c r="K29" s="273"/>
      <c r="L29" s="273"/>
      <c r="N29" s="128">
        <v>5460</v>
      </c>
      <c r="Q29" s="273"/>
      <c r="R29" s="273"/>
      <c r="S29" s="273">
        <v>-1057125.8</v>
      </c>
      <c r="T29" s="273">
        <v>3908830.71</v>
      </c>
      <c r="V29" s="100">
        <v>254873.82</v>
      </c>
      <c r="X29" s="100">
        <v>194.97</v>
      </c>
      <c r="Y29" s="100">
        <v>863900</v>
      </c>
      <c r="AA29" s="100">
        <v>627806.87</v>
      </c>
      <c r="AB29" s="129">
        <v>1214674</v>
      </c>
      <c r="AD29" s="129">
        <v>4000</v>
      </c>
      <c r="AE29" s="129">
        <v>363203.96</v>
      </c>
      <c r="AF29" s="129">
        <v>127527.95</v>
      </c>
      <c r="AG29" s="129">
        <v>1100</v>
      </c>
      <c r="AK29" s="103">
        <f t="shared" si="1"/>
        <v>185052.48</v>
      </c>
      <c r="AL29" s="37">
        <f t="shared" si="2"/>
        <v>5460</v>
      </c>
      <c r="AM29" s="26">
        <f t="shared" si="3"/>
        <v>179592.48</v>
      </c>
      <c r="AN29" s="17">
        <f t="shared" si="4"/>
        <v>1746775.6600000001</v>
      </c>
      <c r="AO29" s="19">
        <f t="shared" si="5"/>
        <v>1710505.91</v>
      </c>
      <c r="AP29" s="32">
        <f t="shared" si="6"/>
        <v>36269.750000000233</v>
      </c>
    </row>
    <row r="30" spans="1:42" x14ac:dyDescent="0.2">
      <c r="A30" t="s">
        <v>544</v>
      </c>
      <c r="B30" t="s">
        <v>545</v>
      </c>
      <c r="C30" s="97">
        <v>5112</v>
      </c>
      <c r="D30" s="74" t="s">
        <v>1296</v>
      </c>
      <c r="E30" s="273" t="s">
        <v>1736</v>
      </c>
      <c r="F30" s="127">
        <v>169620.42</v>
      </c>
      <c r="G30" s="127">
        <v>78812</v>
      </c>
      <c r="H30" s="127">
        <v>106591.81</v>
      </c>
      <c r="I30" s="273">
        <v>1029936</v>
      </c>
      <c r="J30" s="273">
        <v>326433</v>
      </c>
      <c r="K30" s="273"/>
      <c r="L30" s="273"/>
      <c r="P30" s="128">
        <v>567381.78</v>
      </c>
      <c r="Q30" s="273"/>
      <c r="R30" s="273"/>
      <c r="S30" s="273">
        <v>-2673952.41</v>
      </c>
      <c r="T30" s="273">
        <v>3967213.3</v>
      </c>
      <c r="U30" s="100">
        <v>431.69</v>
      </c>
      <c r="V30" s="100">
        <v>635353.11</v>
      </c>
      <c r="Y30" s="100">
        <v>772170</v>
      </c>
      <c r="AA30" s="100">
        <v>100000</v>
      </c>
      <c r="AB30" s="129">
        <v>987550</v>
      </c>
      <c r="AD30" s="129">
        <v>7932</v>
      </c>
      <c r="AE30" s="129">
        <v>563590.24</v>
      </c>
      <c r="AF30" s="129">
        <v>90692</v>
      </c>
      <c r="AK30" s="103">
        <f t="shared" si="1"/>
        <v>355024.23</v>
      </c>
      <c r="AL30" s="37">
        <f t="shared" si="2"/>
        <v>567381.78</v>
      </c>
      <c r="AM30" s="26">
        <f t="shared" si="3"/>
        <v>-212357.55000000005</v>
      </c>
      <c r="AN30" s="17">
        <f t="shared" si="4"/>
        <v>1507954.7999999998</v>
      </c>
      <c r="AO30" s="19">
        <f t="shared" si="5"/>
        <v>1649764.24</v>
      </c>
      <c r="AP30" s="32">
        <f t="shared" si="6"/>
        <v>-141809.44000000018</v>
      </c>
    </row>
    <row r="31" spans="1:42" x14ac:dyDescent="0.2">
      <c r="A31" t="s">
        <v>544</v>
      </c>
      <c r="B31" t="s">
        <v>545</v>
      </c>
      <c r="C31" s="97">
        <v>2863</v>
      </c>
      <c r="D31" s="74" t="s">
        <v>1297</v>
      </c>
      <c r="E31" s="273" t="s">
        <v>1737</v>
      </c>
      <c r="F31" s="127">
        <v>404979.19</v>
      </c>
      <c r="G31" s="127">
        <v>0</v>
      </c>
      <c r="H31" s="127">
        <v>64467.32</v>
      </c>
      <c r="I31" s="273">
        <v>73430.570000000007</v>
      </c>
      <c r="J31" s="273">
        <v>384222.75</v>
      </c>
      <c r="K31" s="273"/>
      <c r="L31" s="273"/>
      <c r="Q31" s="273"/>
      <c r="R31" s="273"/>
      <c r="S31" s="273">
        <v>-933234.62</v>
      </c>
      <c r="T31" s="273">
        <v>1728640.99</v>
      </c>
      <c r="V31" s="100">
        <v>680857.31</v>
      </c>
      <c r="X31" s="100">
        <v>585.17999999999995</v>
      </c>
      <c r="Y31" s="100">
        <v>648470</v>
      </c>
      <c r="AB31" s="129">
        <v>714480</v>
      </c>
      <c r="AD31" s="129">
        <v>14324</v>
      </c>
      <c r="AE31" s="129">
        <v>276472.88</v>
      </c>
      <c r="AF31" s="129">
        <v>105307.8</v>
      </c>
      <c r="AG31" s="129">
        <v>50000</v>
      </c>
      <c r="AJ31" s="129">
        <v>33894.35</v>
      </c>
      <c r="AK31" s="103">
        <f t="shared" si="1"/>
        <v>469446.51</v>
      </c>
      <c r="AL31" s="37">
        <f t="shared" si="2"/>
        <v>0</v>
      </c>
      <c r="AM31" s="26">
        <f t="shared" si="3"/>
        <v>469446.51</v>
      </c>
      <c r="AN31" s="17">
        <f t="shared" si="4"/>
        <v>1329912.4900000002</v>
      </c>
      <c r="AO31" s="19">
        <f t="shared" si="5"/>
        <v>1194479.03</v>
      </c>
      <c r="AP31" s="32">
        <f t="shared" si="6"/>
        <v>135433.4600000002</v>
      </c>
    </row>
    <row r="32" spans="1:42" x14ac:dyDescent="0.2">
      <c r="A32" t="s">
        <v>544</v>
      </c>
      <c r="B32" t="s">
        <v>545</v>
      </c>
      <c r="C32" s="97">
        <v>3378</v>
      </c>
      <c r="D32" s="74" t="s">
        <v>1298</v>
      </c>
      <c r="E32" s="273" t="s">
        <v>1738</v>
      </c>
      <c r="F32" s="127">
        <v>107302.66</v>
      </c>
      <c r="G32" s="127">
        <v>30246</v>
      </c>
      <c r="H32" s="127">
        <v>252409.65</v>
      </c>
      <c r="I32" s="273">
        <v>60548.26</v>
      </c>
      <c r="J32" s="273">
        <v>316119.77</v>
      </c>
      <c r="K32" s="273"/>
      <c r="L32" s="273"/>
      <c r="P32" s="128">
        <v>263407.45</v>
      </c>
      <c r="Q32" s="273"/>
      <c r="R32" s="273"/>
      <c r="S32" s="273">
        <v>-1682054.14</v>
      </c>
      <c r="T32" s="273">
        <v>2399403.2599999998</v>
      </c>
      <c r="V32" s="100">
        <v>330849.03000000003</v>
      </c>
      <c r="X32" s="100">
        <v>322.7</v>
      </c>
      <c r="AA32" s="100">
        <v>124396.36</v>
      </c>
      <c r="AB32" s="129">
        <v>154064</v>
      </c>
      <c r="AD32" s="129">
        <v>35014</v>
      </c>
      <c r="AE32" s="129">
        <v>300368.90000000002</v>
      </c>
      <c r="AF32" s="129">
        <v>83198.070000000007</v>
      </c>
      <c r="AI32" s="129">
        <v>47000</v>
      </c>
      <c r="AJ32" s="129">
        <v>23.74</v>
      </c>
      <c r="AK32" s="103">
        <f t="shared" si="1"/>
        <v>389958.31</v>
      </c>
      <c r="AL32" s="37">
        <f t="shared" si="2"/>
        <v>263407.45</v>
      </c>
      <c r="AM32" s="26">
        <f t="shared" si="3"/>
        <v>126550.85999999999</v>
      </c>
      <c r="AN32" s="17">
        <f t="shared" si="4"/>
        <v>455568.09</v>
      </c>
      <c r="AO32" s="19">
        <f t="shared" si="5"/>
        <v>619668.71</v>
      </c>
      <c r="AP32" s="32">
        <f t="shared" si="6"/>
        <v>-164100.61999999994</v>
      </c>
    </row>
    <row r="33" spans="1:42" x14ac:dyDescent="0.2">
      <c r="A33" t="s">
        <v>544</v>
      </c>
      <c r="B33" t="s">
        <v>545</v>
      </c>
      <c r="C33" s="97">
        <v>3946</v>
      </c>
      <c r="D33" s="74" t="s">
        <v>1299</v>
      </c>
      <c r="E33" s="273" t="s">
        <v>1739</v>
      </c>
      <c r="F33" s="127">
        <v>425889.53</v>
      </c>
      <c r="G33" s="127">
        <v>0</v>
      </c>
      <c r="H33" s="127">
        <v>135862.25</v>
      </c>
      <c r="I33" s="273">
        <v>11390224.1</v>
      </c>
      <c r="J33" s="273">
        <v>390822.57</v>
      </c>
      <c r="K33" s="273"/>
      <c r="L33" s="273"/>
      <c r="P33" s="128">
        <v>334.26</v>
      </c>
      <c r="Q33" s="273"/>
      <c r="R33" s="273"/>
      <c r="S33" s="273">
        <v>4131487.99</v>
      </c>
      <c r="T33" s="273">
        <v>8039383.1299999999</v>
      </c>
      <c r="V33" s="100">
        <v>697836.68</v>
      </c>
      <c r="W33" s="100">
        <v>20000</v>
      </c>
      <c r="X33" s="100">
        <v>472.88</v>
      </c>
      <c r="Y33" s="100">
        <v>502070</v>
      </c>
      <c r="AA33" s="100">
        <v>339940</v>
      </c>
      <c r="AB33" s="129">
        <v>808390</v>
      </c>
      <c r="AD33" s="129">
        <v>11169</v>
      </c>
      <c r="AE33" s="129">
        <v>428601.03</v>
      </c>
      <c r="AF33" s="129">
        <v>107916.79</v>
      </c>
      <c r="AJ33" s="129">
        <v>4739.67</v>
      </c>
      <c r="AK33" s="103">
        <f t="shared" si="1"/>
        <v>561751.78</v>
      </c>
      <c r="AL33" s="37">
        <f t="shared" si="2"/>
        <v>334.26</v>
      </c>
      <c r="AM33" s="26">
        <f t="shared" si="3"/>
        <v>561417.52</v>
      </c>
      <c r="AN33" s="17">
        <f t="shared" si="4"/>
        <v>1560319.56</v>
      </c>
      <c r="AO33" s="19">
        <f t="shared" si="5"/>
        <v>1360816.49</v>
      </c>
      <c r="AP33" s="32">
        <f t="shared" si="6"/>
        <v>199503.07000000007</v>
      </c>
    </row>
    <row r="34" spans="1:42" x14ac:dyDescent="0.2">
      <c r="A34" t="s">
        <v>544</v>
      </c>
      <c r="B34" t="s">
        <v>545</v>
      </c>
      <c r="C34" s="97">
        <v>4332</v>
      </c>
      <c r="D34" s="74" t="s">
        <v>1300</v>
      </c>
      <c r="E34" s="273" t="s">
        <v>1740</v>
      </c>
      <c r="F34" s="127">
        <v>345616.7</v>
      </c>
      <c r="G34" s="127">
        <v>0</v>
      </c>
      <c r="H34" s="127">
        <v>124659.81</v>
      </c>
      <c r="I34" s="273">
        <v>2172292.06</v>
      </c>
      <c r="J34" s="273">
        <v>212229.97</v>
      </c>
      <c r="K34" s="273"/>
      <c r="L34" s="273"/>
      <c r="N34" s="128">
        <v>930.92</v>
      </c>
      <c r="Q34" s="273"/>
      <c r="R34" s="273"/>
      <c r="S34" s="273">
        <v>493932.08</v>
      </c>
      <c r="T34" s="273">
        <v>2109112.34</v>
      </c>
      <c r="V34" s="100">
        <v>801754.09</v>
      </c>
      <c r="X34" s="100">
        <v>894.29</v>
      </c>
      <c r="Y34" s="100">
        <v>596345</v>
      </c>
      <c r="AA34" s="100">
        <v>144450</v>
      </c>
      <c r="AB34" s="129">
        <v>886775</v>
      </c>
      <c r="AC34" s="129">
        <v>1614</v>
      </c>
      <c r="AE34" s="129">
        <v>269688.84000000003</v>
      </c>
      <c r="AF34" s="129">
        <v>118046.48</v>
      </c>
      <c r="AJ34" s="129">
        <v>2884.86</v>
      </c>
      <c r="AK34" s="103">
        <f t="shared" si="1"/>
        <v>470276.51</v>
      </c>
      <c r="AL34" s="37">
        <f t="shared" si="2"/>
        <v>930.92</v>
      </c>
      <c r="AM34" s="26">
        <f t="shared" si="3"/>
        <v>469345.59</v>
      </c>
      <c r="AN34" s="17">
        <f t="shared" si="4"/>
        <v>1543443.38</v>
      </c>
      <c r="AO34" s="19">
        <f t="shared" si="5"/>
        <v>1279009.1800000002</v>
      </c>
      <c r="AP34" s="32">
        <f t="shared" si="6"/>
        <v>264434.19999999972</v>
      </c>
    </row>
    <row r="35" spans="1:42" x14ac:dyDescent="0.2">
      <c r="A35" t="s">
        <v>544</v>
      </c>
      <c r="B35" t="s">
        <v>545</v>
      </c>
      <c r="C35" s="97">
        <v>2103</v>
      </c>
      <c r="D35" s="74" t="s">
        <v>1301</v>
      </c>
      <c r="E35" s="273" t="s">
        <v>1741</v>
      </c>
      <c r="F35" s="127">
        <v>388656.99</v>
      </c>
      <c r="G35" s="127">
        <v>54326</v>
      </c>
      <c r="H35" s="127">
        <v>30509.599999999999</v>
      </c>
      <c r="I35" s="273">
        <v>2328121.7799999998</v>
      </c>
      <c r="J35" s="273">
        <v>241380.57</v>
      </c>
      <c r="K35" s="273"/>
      <c r="L35" s="273"/>
      <c r="P35" s="128">
        <v>7416.45</v>
      </c>
      <c r="Q35" s="273"/>
      <c r="R35" s="273"/>
      <c r="S35" s="273">
        <v>829181.23</v>
      </c>
      <c r="T35" s="273">
        <v>2000000</v>
      </c>
      <c r="V35" s="100">
        <v>624013.39</v>
      </c>
      <c r="X35" s="100">
        <v>391.99</v>
      </c>
      <c r="AA35" s="100">
        <v>136180</v>
      </c>
      <c r="AB35" s="129">
        <v>147340</v>
      </c>
      <c r="AE35" s="129">
        <v>285176.09999999998</v>
      </c>
      <c r="AF35" s="129">
        <v>107464.04</v>
      </c>
      <c r="AJ35" s="129">
        <v>500</v>
      </c>
      <c r="AK35" s="103">
        <f t="shared" si="1"/>
        <v>473492.58999999997</v>
      </c>
      <c r="AL35" s="37">
        <f t="shared" si="2"/>
        <v>7416.45</v>
      </c>
      <c r="AM35" s="26">
        <f t="shared" si="3"/>
        <v>466076.13999999996</v>
      </c>
      <c r="AN35" s="17">
        <f t="shared" si="4"/>
        <v>760585.38</v>
      </c>
      <c r="AO35" s="19">
        <f t="shared" si="5"/>
        <v>540480.14</v>
      </c>
      <c r="AP35" s="32">
        <f t="shared" si="6"/>
        <v>220105.24</v>
      </c>
    </row>
    <row r="36" spans="1:42" x14ac:dyDescent="0.2">
      <c r="A36" t="s">
        <v>544</v>
      </c>
      <c r="B36" t="s">
        <v>545</v>
      </c>
      <c r="C36" s="97">
        <v>2710</v>
      </c>
      <c r="D36" s="74" t="s">
        <v>1302</v>
      </c>
      <c r="E36" s="273" t="s">
        <v>1742</v>
      </c>
      <c r="F36" s="127">
        <v>325217.15000000002</v>
      </c>
      <c r="G36" s="127">
        <v>0</v>
      </c>
      <c r="H36" s="127">
        <v>10607.42</v>
      </c>
      <c r="I36" s="273">
        <v>1327558.6499999999</v>
      </c>
      <c r="J36" s="273">
        <v>205921.28</v>
      </c>
      <c r="K36" s="273"/>
      <c r="L36" s="273"/>
      <c r="Q36" s="273"/>
      <c r="R36" s="273"/>
      <c r="S36" s="273">
        <v>-353366.24</v>
      </c>
      <c r="T36" s="273">
        <v>2067007.72</v>
      </c>
      <c r="V36" s="100">
        <v>623850.87</v>
      </c>
      <c r="X36" s="100">
        <v>485.45</v>
      </c>
      <c r="AB36" s="129">
        <v>105540</v>
      </c>
      <c r="AD36" s="129">
        <v>5822</v>
      </c>
      <c r="AE36" s="129">
        <v>274574.36</v>
      </c>
      <c r="AF36" s="129">
        <v>79144.94</v>
      </c>
      <c r="AG36" s="129">
        <v>240</v>
      </c>
      <c r="AK36" s="103">
        <f t="shared" ref="AK36:AK67" si="7">SUM(F36:H36)</f>
        <v>335824.57</v>
      </c>
      <c r="AL36" s="37">
        <f t="shared" si="2"/>
        <v>0</v>
      </c>
      <c r="AM36" s="26">
        <f t="shared" si="3"/>
        <v>335824.57</v>
      </c>
      <c r="AN36" s="17">
        <f t="shared" si="4"/>
        <v>624336.31999999995</v>
      </c>
      <c r="AO36" s="19">
        <f t="shared" si="5"/>
        <v>465321.3</v>
      </c>
      <c r="AP36" s="32">
        <f t="shared" si="6"/>
        <v>159015.01999999996</v>
      </c>
    </row>
    <row r="37" spans="1:42" x14ac:dyDescent="0.2">
      <c r="A37" t="s">
        <v>544</v>
      </c>
      <c r="B37" t="s">
        <v>545</v>
      </c>
      <c r="C37" s="97">
        <v>2476</v>
      </c>
      <c r="D37" s="74" t="s">
        <v>1303</v>
      </c>
      <c r="E37" s="273" t="s">
        <v>1743</v>
      </c>
      <c r="F37" s="127">
        <v>259326.57</v>
      </c>
      <c r="G37" s="127">
        <v>0</v>
      </c>
      <c r="H37" s="127">
        <v>61934.11</v>
      </c>
      <c r="I37" s="273">
        <v>566946.94999999995</v>
      </c>
      <c r="J37" s="273">
        <v>1065892.57</v>
      </c>
      <c r="K37" s="273"/>
      <c r="L37" s="273"/>
      <c r="Q37" s="273"/>
      <c r="R37" s="273"/>
      <c r="S37" s="273">
        <v>-790995.15</v>
      </c>
      <c r="T37" s="273">
        <v>2721924.84</v>
      </c>
      <c r="V37" s="100">
        <v>475173.6</v>
      </c>
      <c r="Y37" s="100">
        <v>734040</v>
      </c>
      <c r="AA37" s="100">
        <v>298720</v>
      </c>
      <c r="AB37" s="129">
        <v>1026559</v>
      </c>
      <c r="AD37" s="129">
        <v>16304</v>
      </c>
      <c r="AE37" s="129">
        <v>334024.53999999998</v>
      </c>
      <c r="AF37" s="129">
        <v>121724.55</v>
      </c>
      <c r="AK37" s="103">
        <f t="shared" si="7"/>
        <v>321260.68</v>
      </c>
      <c r="AL37" s="37">
        <f t="shared" si="2"/>
        <v>0</v>
      </c>
      <c r="AM37" s="26">
        <f t="shared" si="3"/>
        <v>321260.68</v>
      </c>
      <c r="AN37" s="17">
        <f t="shared" si="4"/>
        <v>1507933.6</v>
      </c>
      <c r="AO37" s="19">
        <f t="shared" si="5"/>
        <v>1498612.09</v>
      </c>
      <c r="AP37" s="32">
        <f t="shared" si="6"/>
        <v>9321.5100000000093</v>
      </c>
    </row>
    <row r="38" spans="1:42" x14ac:dyDescent="0.2">
      <c r="A38" t="s">
        <v>548</v>
      </c>
      <c r="B38" t="s">
        <v>549</v>
      </c>
      <c r="C38" s="97">
        <v>3590</v>
      </c>
      <c r="D38" s="74" t="s">
        <v>1304</v>
      </c>
      <c r="E38" s="273" t="s">
        <v>1744</v>
      </c>
      <c r="F38" s="127">
        <v>302482.89</v>
      </c>
      <c r="G38" s="127">
        <v>0</v>
      </c>
      <c r="H38" s="127">
        <v>69862.98</v>
      </c>
      <c r="I38" s="273">
        <v>3</v>
      </c>
      <c r="J38" s="273">
        <v>17151.759999999998</v>
      </c>
      <c r="K38" s="273"/>
      <c r="L38" s="273"/>
      <c r="N38" s="128">
        <v>55200</v>
      </c>
      <c r="P38" s="128">
        <v>94</v>
      </c>
      <c r="Q38" s="273"/>
      <c r="R38" s="273"/>
      <c r="S38" s="273">
        <v>-1594</v>
      </c>
      <c r="T38" s="273">
        <v>1153430.04</v>
      </c>
      <c r="V38" s="100">
        <v>329233.81</v>
      </c>
      <c r="W38" s="100">
        <v>107100</v>
      </c>
      <c r="X38" s="100">
        <v>565.01</v>
      </c>
      <c r="Y38" s="100">
        <v>585500</v>
      </c>
      <c r="AB38" s="129">
        <v>758150</v>
      </c>
      <c r="AE38" s="129">
        <v>426389.42</v>
      </c>
      <c r="AF38" s="129">
        <v>42013.48</v>
      </c>
      <c r="AJ38" s="129">
        <v>5593.64</v>
      </c>
      <c r="AK38" s="103">
        <f t="shared" si="7"/>
        <v>372345.87</v>
      </c>
      <c r="AL38" s="37">
        <f t="shared" si="2"/>
        <v>55294</v>
      </c>
      <c r="AM38" s="26">
        <f t="shared" si="3"/>
        <v>317051.87</v>
      </c>
      <c r="AN38" s="17">
        <f t="shared" si="4"/>
        <v>1022398.8200000001</v>
      </c>
      <c r="AO38" s="19">
        <f t="shared" si="5"/>
        <v>1232146.5399999998</v>
      </c>
      <c r="AP38" s="32">
        <f t="shared" si="6"/>
        <v>-209747.71999999974</v>
      </c>
    </row>
    <row r="39" spans="1:42" x14ac:dyDescent="0.2">
      <c r="A39" t="s">
        <v>548</v>
      </c>
      <c r="B39" t="s">
        <v>549</v>
      </c>
      <c r="C39" s="97">
        <v>4275</v>
      </c>
      <c r="D39" s="74" t="s">
        <v>1305</v>
      </c>
      <c r="E39" s="273" t="s">
        <v>1745</v>
      </c>
      <c r="F39" s="127">
        <v>264380.56</v>
      </c>
      <c r="G39" s="127">
        <v>0</v>
      </c>
      <c r="H39" s="127">
        <v>152489.89000000001</v>
      </c>
      <c r="I39" s="273">
        <v>-352293.03</v>
      </c>
      <c r="J39" s="273">
        <v>165919.1</v>
      </c>
      <c r="K39" s="273"/>
      <c r="L39" s="273"/>
      <c r="N39" s="128">
        <v>190175</v>
      </c>
      <c r="Q39" s="273"/>
      <c r="R39" s="273">
        <v>-2304521.69</v>
      </c>
      <c r="S39" s="273">
        <v>-291259</v>
      </c>
      <c r="T39" s="273">
        <v>2737074.7</v>
      </c>
      <c r="V39" s="100">
        <v>432659.42</v>
      </c>
      <c r="W39" s="100">
        <v>117287</v>
      </c>
      <c r="X39" s="100">
        <v>238.98</v>
      </c>
      <c r="Y39" s="100">
        <v>592480</v>
      </c>
      <c r="AA39" s="100">
        <v>40000</v>
      </c>
      <c r="AB39" s="129">
        <v>712150</v>
      </c>
      <c r="AE39" s="129">
        <v>254015.69</v>
      </c>
      <c r="AF39" s="129">
        <v>94184.53</v>
      </c>
      <c r="AJ39" s="129">
        <v>3343.24</v>
      </c>
      <c r="AK39" s="103">
        <f t="shared" si="7"/>
        <v>416870.45</v>
      </c>
      <c r="AL39" s="37">
        <f t="shared" si="2"/>
        <v>190175</v>
      </c>
      <c r="AM39" s="26">
        <f t="shared" si="3"/>
        <v>226695.45</v>
      </c>
      <c r="AN39" s="17">
        <f t="shared" si="4"/>
        <v>1182665.3999999999</v>
      </c>
      <c r="AO39" s="19">
        <f t="shared" si="5"/>
        <v>1063693.46</v>
      </c>
      <c r="AP39" s="32">
        <f t="shared" si="6"/>
        <v>118971.93999999994</v>
      </c>
    </row>
    <row r="40" spans="1:42" x14ac:dyDescent="0.2">
      <c r="A40" t="s">
        <v>548</v>
      </c>
      <c r="B40" t="s">
        <v>549</v>
      </c>
      <c r="C40" s="97">
        <v>1050</v>
      </c>
      <c r="D40" s="74" t="s">
        <v>1306</v>
      </c>
      <c r="E40" s="273" t="s">
        <v>1746</v>
      </c>
      <c r="F40" s="127">
        <v>502934.55</v>
      </c>
      <c r="G40" s="127">
        <v>0</v>
      </c>
      <c r="H40" s="127">
        <v>118304.77</v>
      </c>
      <c r="I40" s="273">
        <v>222184.89</v>
      </c>
      <c r="J40" s="273">
        <v>177376.39</v>
      </c>
      <c r="K40" s="273"/>
      <c r="L40" s="273"/>
      <c r="N40" s="128">
        <v>6300</v>
      </c>
      <c r="Q40" s="273"/>
      <c r="R40" s="273"/>
      <c r="S40" s="273">
        <v>443599.66</v>
      </c>
      <c r="T40" s="273">
        <v>1656318.18</v>
      </c>
      <c r="V40" s="100">
        <v>323523.17</v>
      </c>
      <c r="W40" s="100">
        <v>41990</v>
      </c>
      <c r="X40" s="100">
        <v>1862.09</v>
      </c>
      <c r="Y40" s="100">
        <v>717250</v>
      </c>
      <c r="AB40" s="129">
        <v>781360</v>
      </c>
      <c r="AE40" s="129">
        <v>137424.82</v>
      </c>
      <c r="AF40" s="129">
        <v>76625.320000000007</v>
      </c>
      <c r="AJ40" s="129">
        <v>64.180000000000007</v>
      </c>
      <c r="AK40" s="103">
        <f t="shared" si="7"/>
        <v>621239.31999999995</v>
      </c>
      <c r="AL40" s="37">
        <f t="shared" si="2"/>
        <v>6300</v>
      </c>
      <c r="AM40" s="26">
        <f t="shared" si="3"/>
        <v>614939.31999999995</v>
      </c>
      <c r="AN40" s="17">
        <f t="shared" si="4"/>
        <v>1084625.26</v>
      </c>
      <c r="AO40" s="19">
        <f t="shared" si="5"/>
        <v>995474.32000000018</v>
      </c>
      <c r="AP40" s="32">
        <f t="shared" si="6"/>
        <v>89150.939999999828</v>
      </c>
    </row>
    <row r="41" spans="1:42" x14ac:dyDescent="0.2">
      <c r="A41" t="s">
        <v>548</v>
      </c>
      <c r="B41" t="s">
        <v>549</v>
      </c>
      <c r="C41" s="97">
        <v>2081</v>
      </c>
      <c r="D41" s="74" t="s">
        <v>1307</v>
      </c>
      <c r="E41" s="273" t="s">
        <v>1747</v>
      </c>
      <c r="F41" s="127">
        <v>151224.01</v>
      </c>
      <c r="G41" s="127">
        <v>0</v>
      </c>
      <c r="H41" s="127">
        <v>97692.29</v>
      </c>
      <c r="I41" s="273">
        <v>173635.05</v>
      </c>
      <c r="J41" s="273">
        <v>-1587.33</v>
      </c>
      <c r="K41" s="273"/>
      <c r="L41" s="273"/>
      <c r="N41" s="128">
        <v>486364</v>
      </c>
      <c r="P41" s="128">
        <v>166.35</v>
      </c>
      <c r="Q41" s="273"/>
      <c r="R41" s="273"/>
      <c r="S41" s="273">
        <v>3744.1</v>
      </c>
      <c r="T41" s="273">
        <v>1118559.83</v>
      </c>
      <c r="V41" s="100">
        <v>308039.28000000003</v>
      </c>
      <c r="W41" s="100">
        <v>52990</v>
      </c>
      <c r="Y41" s="100">
        <v>900700</v>
      </c>
      <c r="AA41" s="100">
        <v>40000</v>
      </c>
      <c r="AB41" s="129">
        <v>1061155</v>
      </c>
      <c r="AE41" s="129">
        <v>267176.64</v>
      </c>
      <c r="AF41" s="129">
        <v>90073.85</v>
      </c>
      <c r="AJ41" s="129">
        <v>8726.15</v>
      </c>
      <c r="AK41" s="103">
        <f t="shared" si="7"/>
        <v>248916.3</v>
      </c>
      <c r="AL41" s="37">
        <f t="shared" si="2"/>
        <v>486530.35</v>
      </c>
      <c r="AM41" s="26">
        <f t="shared" si="3"/>
        <v>-237614.05</v>
      </c>
      <c r="AN41" s="17">
        <f t="shared" si="4"/>
        <v>1301729.28</v>
      </c>
      <c r="AO41" s="19">
        <f t="shared" si="5"/>
        <v>1427131.6400000001</v>
      </c>
      <c r="AP41" s="32">
        <f t="shared" si="6"/>
        <v>-125402.3600000001</v>
      </c>
    </row>
    <row r="42" spans="1:42" x14ac:dyDescent="0.2">
      <c r="A42" t="s">
        <v>548</v>
      </c>
      <c r="B42" t="s">
        <v>549</v>
      </c>
      <c r="C42" s="97">
        <v>2563</v>
      </c>
      <c r="D42" s="74" t="s">
        <v>1308</v>
      </c>
      <c r="E42" s="273" t="s">
        <v>1748</v>
      </c>
      <c r="F42" s="127">
        <v>169242.47</v>
      </c>
      <c r="G42" s="127">
        <v>0</v>
      </c>
      <c r="H42" s="127">
        <v>734102.93</v>
      </c>
      <c r="I42" s="273">
        <v>-597829.21</v>
      </c>
      <c r="J42" s="273">
        <v>-74068.67</v>
      </c>
      <c r="K42" s="273"/>
      <c r="L42" s="273"/>
      <c r="M42" s="128">
        <v>150000</v>
      </c>
      <c r="N42" s="128">
        <v>28690</v>
      </c>
      <c r="Q42" s="273"/>
      <c r="R42" s="273"/>
      <c r="S42" s="273"/>
      <c r="T42" s="273">
        <v>1381244.13</v>
      </c>
      <c r="V42" s="100">
        <v>366229.33</v>
      </c>
      <c r="W42" s="100">
        <v>77760</v>
      </c>
      <c r="X42" s="100">
        <v>220.03</v>
      </c>
      <c r="Y42" s="100">
        <v>660680</v>
      </c>
      <c r="AB42" s="129">
        <v>787430</v>
      </c>
      <c r="AD42" s="129">
        <v>3920</v>
      </c>
      <c r="AE42" s="129">
        <v>200764.81</v>
      </c>
      <c r="AF42" s="129">
        <v>275372.71999999997</v>
      </c>
      <c r="AJ42" s="129">
        <v>618.37</v>
      </c>
      <c r="AK42" s="103">
        <f t="shared" si="7"/>
        <v>903345.4</v>
      </c>
      <c r="AL42" s="37">
        <f t="shared" si="2"/>
        <v>178690</v>
      </c>
      <c r="AM42" s="26">
        <f t="shared" si="3"/>
        <v>724655.4</v>
      </c>
      <c r="AN42" s="17">
        <f t="shared" si="4"/>
        <v>1104889.3600000001</v>
      </c>
      <c r="AO42" s="19">
        <f t="shared" si="5"/>
        <v>1268105.9000000001</v>
      </c>
      <c r="AP42" s="32">
        <f t="shared" si="6"/>
        <v>-163216.54000000004</v>
      </c>
    </row>
    <row r="43" spans="1:42" x14ac:dyDescent="0.2">
      <c r="A43" t="s">
        <v>548</v>
      </c>
      <c r="B43" t="s">
        <v>549</v>
      </c>
      <c r="C43" s="97">
        <v>2302</v>
      </c>
      <c r="D43" s="74" t="s">
        <v>1309</v>
      </c>
      <c r="E43" s="273" t="s">
        <v>1749</v>
      </c>
      <c r="F43" s="127">
        <v>285523.65999999997</v>
      </c>
      <c r="G43" s="127">
        <v>0</v>
      </c>
      <c r="H43" s="127">
        <v>819893.95</v>
      </c>
      <c r="I43" s="273">
        <v>388863.4</v>
      </c>
      <c r="J43" s="273">
        <v>-78628.59</v>
      </c>
      <c r="K43" s="273"/>
      <c r="L43" s="273"/>
      <c r="N43" s="128">
        <v>144138</v>
      </c>
      <c r="P43" s="128">
        <v>730.2</v>
      </c>
      <c r="Q43" s="273"/>
      <c r="R43" s="273"/>
      <c r="S43" s="273">
        <v>-400</v>
      </c>
      <c r="T43" s="273">
        <v>1240631.49</v>
      </c>
      <c r="V43" s="100">
        <v>371783.87</v>
      </c>
      <c r="W43" s="100">
        <v>63400</v>
      </c>
      <c r="X43" s="100">
        <v>486.16</v>
      </c>
      <c r="Y43" s="100">
        <v>835990</v>
      </c>
      <c r="AB43" s="129">
        <v>962130</v>
      </c>
      <c r="AE43" s="129">
        <v>167716.18</v>
      </c>
      <c r="AF43" s="129">
        <v>183962.85</v>
      </c>
      <c r="AJ43" s="129">
        <v>1665.41</v>
      </c>
      <c r="AK43" s="103">
        <f t="shared" si="7"/>
        <v>1105417.6099999999</v>
      </c>
      <c r="AL43" s="37">
        <f t="shared" si="2"/>
        <v>144868.20000000001</v>
      </c>
      <c r="AM43" s="26">
        <f t="shared" si="3"/>
        <v>960549.40999999992</v>
      </c>
      <c r="AN43" s="17">
        <f t="shared" si="4"/>
        <v>1271660.03</v>
      </c>
      <c r="AO43" s="19">
        <f t="shared" si="5"/>
        <v>1315474.44</v>
      </c>
      <c r="AP43" s="32">
        <f t="shared" si="6"/>
        <v>-43814.409999999916</v>
      </c>
    </row>
    <row r="44" spans="1:42" x14ac:dyDescent="0.2">
      <c r="A44" t="s">
        <v>548</v>
      </c>
      <c r="B44" t="s">
        <v>549</v>
      </c>
      <c r="C44" s="97">
        <v>2003</v>
      </c>
      <c r="D44" s="74" t="s">
        <v>1310</v>
      </c>
      <c r="E44" s="273" t="s">
        <v>1750</v>
      </c>
      <c r="F44" s="127">
        <v>271765.86</v>
      </c>
      <c r="G44" s="127">
        <v>100000</v>
      </c>
      <c r="H44" s="127">
        <v>461377.81</v>
      </c>
      <c r="I44" s="273">
        <v>30325.38</v>
      </c>
      <c r="J44" s="273">
        <v>64132.27</v>
      </c>
      <c r="K44" s="273"/>
      <c r="L44" s="273"/>
      <c r="M44" s="128">
        <v>100000</v>
      </c>
      <c r="N44" s="128">
        <v>230400</v>
      </c>
      <c r="Q44" s="273"/>
      <c r="R44" s="273"/>
      <c r="S44" s="273">
        <v>-740039.27</v>
      </c>
      <c r="T44" s="273">
        <v>2770050.54</v>
      </c>
      <c r="V44" s="100">
        <v>331621.42</v>
      </c>
      <c r="W44" s="100">
        <v>84510</v>
      </c>
      <c r="X44" s="100">
        <v>455.51</v>
      </c>
      <c r="AB44" s="129">
        <v>121860</v>
      </c>
      <c r="AE44" s="129">
        <v>204480.34</v>
      </c>
      <c r="AF44" s="129">
        <v>11560.72</v>
      </c>
      <c r="AJ44" s="129">
        <v>442.72</v>
      </c>
      <c r="AK44" s="103">
        <f t="shared" si="7"/>
        <v>833143.66999999993</v>
      </c>
      <c r="AL44" s="37">
        <f t="shared" si="2"/>
        <v>330400</v>
      </c>
      <c r="AM44" s="26">
        <f t="shared" si="3"/>
        <v>502743.66999999993</v>
      </c>
      <c r="AN44" s="17">
        <f t="shared" si="4"/>
        <v>416586.93</v>
      </c>
      <c r="AO44" s="19">
        <f t="shared" si="5"/>
        <v>338343.77999999991</v>
      </c>
      <c r="AP44" s="32">
        <f t="shared" si="6"/>
        <v>78243.150000000081</v>
      </c>
    </row>
    <row r="45" spans="1:42" x14ac:dyDescent="0.2">
      <c r="A45" t="s">
        <v>548</v>
      </c>
      <c r="B45" t="s">
        <v>549</v>
      </c>
      <c r="C45" s="97">
        <v>2921</v>
      </c>
      <c r="D45" s="74" t="s">
        <v>1311</v>
      </c>
      <c r="E45" s="273" t="s">
        <v>1751</v>
      </c>
      <c r="F45" s="127">
        <v>434478.63</v>
      </c>
      <c r="G45" s="127">
        <v>0</v>
      </c>
      <c r="H45" s="127">
        <v>56499.360000000001</v>
      </c>
      <c r="I45" s="273">
        <v>45097.31</v>
      </c>
      <c r="J45" s="273">
        <v>226032.84</v>
      </c>
      <c r="K45" s="273"/>
      <c r="L45" s="273"/>
      <c r="N45" s="128">
        <v>8540</v>
      </c>
      <c r="P45" s="128">
        <v>886.11</v>
      </c>
      <c r="Q45" s="273"/>
      <c r="R45" s="273">
        <v>16660.38</v>
      </c>
      <c r="S45" s="273">
        <v>136635.74</v>
      </c>
      <c r="T45" s="273">
        <v>2356118.79</v>
      </c>
      <c r="V45" s="100">
        <v>447813.63</v>
      </c>
      <c r="X45" s="100">
        <v>687.81</v>
      </c>
      <c r="Y45" s="100">
        <v>793380</v>
      </c>
      <c r="AB45" s="129">
        <v>858830</v>
      </c>
      <c r="AD45" s="129">
        <v>2000</v>
      </c>
      <c r="AE45" s="129">
        <v>212846.76</v>
      </c>
      <c r="AF45" s="129">
        <v>35699.71</v>
      </c>
      <c r="AJ45" s="129">
        <v>817.24</v>
      </c>
      <c r="AK45" s="103">
        <f t="shared" si="7"/>
        <v>490977.99</v>
      </c>
      <c r="AL45" s="37">
        <f t="shared" si="2"/>
        <v>9426.11</v>
      </c>
      <c r="AM45" s="26">
        <f t="shared" si="3"/>
        <v>481551.88</v>
      </c>
      <c r="AN45" s="17">
        <f t="shared" si="4"/>
        <v>1241881.44</v>
      </c>
      <c r="AO45" s="19">
        <f t="shared" si="5"/>
        <v>1110193.71</v>
      </c>
      <c r="AP45" s="32">
        <f t="shared" si="6"/>
        <v>131687.72999999998</v>
      </c>
    </row>
    <row r="46" spans="1:42" x14ac:dyDescent="0.2">
      <c r="A46" t="s">
        <v>548</v>
      </c>
      <c r="B46" t="s">
        <v>549</v>
      </c>
      <c r="C46" s="97">
        <v>2021</v>
      </c>
      <c r="D46" s="74" t="s">
        <v>1312</v>
      </c>
      <c r="E46" s="273" t="s">
        <v>1752</v>
      </c>
      <c r="F46" s="127">
        <v>128850.28</v>
      </c>
      <c r="G46" s="127">
        <v>0</v>
      </c>
      <c r="H46" s="127">
        <v>137542.79</v>
      </c>
      <c r="I46" s="273">
        <v>244401.79</v>
      </c>
      <c r="J46" s="273">
        <v>270261.71000000002</v>
      </c>
      <c r="K46" s="273"/>
      <c r="L46" s="273"/>
      <c r="N46" s="128">
        <v>76080</v>
      </c>
      <c r="O46" s="128">
        <v>2589</v>
      </c>
      <c r="P46" s="128">
        <v>350</v>
      </c>
      <c r="Q46" s="273"/>
      <c r="R46" s="273">
        <v>-341908.85</v>
      </c>
      <c r="S46" s="273">
        <v>105525.12</v>
      </c>
      <c r="T46" s="273">
        <v>1990390.15</v>
      </c>
      <c r="V46" s="100">
        <v>459495.67999999999</v>
      </c>
      <c r="X46" s="100">
        <v>214.68</v>
      </c>
      <c r="Y46" s="100">
        <v>594790</v>
      </c>
      <c r="AA46" s="100">
        <v>40000</v>
      </c>
      <c r="AB46" s="129">
        <v>659190</v>
      </c>
      <c r="AC46" s="129">
        <v>4640</v>
      </c>
      <c r="AE46" s="129">
        <v>283656.07</v>
      </c>
      <c r="AF46" s="129">
        <v>90112.59</v>
      </c>
      <c r="AJ46" s="129">
        <v>55.39</v>
      </c>
      <c r="AK46" s="103">
        <f t="shared" si="7"/>
        <v>266393.07</v>
      </c>
      <c r="AL46" s="37">
        <f t="shared" si="2"/>
        <v>79019</v>
      </c>
      <c r="AM46" s="26">
        <f t="shared" si="3"/>
        <v>187374.07</v>
      </c>
      <c r="AN46" s="17">
        <f t="shared" si="4"/>
        <v>1094500.3599999999</v>
      </c>
      <c r="AO46" s="19">
        <f t="shared" si="5"/>
        <v>1037654.05</v>
      </c>
      <c r="AP46" s="32">
        <f t="shared" si="6"/>
        <v>56846.309999999823</v>
      </c>
    </row>
    <row r="47" spans="1:42" x14ac:dyDescent="0.2">
      <c r="A47" t="s">
        <v>548</v>
      </c>
      <c r="B47" t="s">
        <v>549</v>
      </c>
      <c r="C47" s="97">
        <v>1750</v>
      </c>
      <c r="D47" s="74" t="s">
        <v>1313</v>
      </c>
      <c r="E47" s="273" t="s">
        <v>1753</v>
      </c>
      <c r="F47" s="127">
        <v>118988.38</v>
      </c>
      <c r="G47" s="127">
        <v>0</v>
      </c>
      <c r="H47" s="127">
        <v>59388.6</v>
      </c>
      <c r="I47" s="273">
        <v>275449.49</v>
      </c>
      <c r="J47" s="273">
        <v>42807.65</v>
      </c>
      <c r="K47" s="273"/>
      <c r="L47" s="273"/>
      <c r="M47" s="128">
        <v>100000</v>
      </c>
      <c r="N47" s="128">
        <v>42960</v>
      </c>
      <c r="P47" s="128">
        <v>264.7</v>
      </c>
      <c r="Q47" s="273"/>
      <c r="R47" s="273"/>
      <c r="S47" s="273">
        <v>3000</v>
      </c>
      <c r="T47" s="273">
        <v>498635.02</v>
      </c>
      <c r="V47" s="100">
        <v>265812.83</v>
      </c>
      <c r="X47" s="100">
        <v>152.71</v>
      </c>
      <c r="Y47" s="100">
        <v>449600</v>
      </c>
      <c r="AA47" s="100">
        <v>40000</v>
      </c>
      <c r="AB47" s="129">
        <v>547920</v>
      </c>
      <c r="AE47" s="129">
        <v>166407.47</v>
      </c>
      <c r="AF47" s="129">
        <v>23812.02</v>
      </c>
      <c r="AJ47" s="129">
        <v>535.24</v>
      </c>
      <c r="AK47" s="103">
        <f t="shared" si="7"/>
        <v>178376.98</v>
      </c>
      <c r="AL47" s="37">
        <f t="shared" si="2"/>
        <v>143224.70000000001</v>
      </c>
      <c r="AM47" s="26">
        <f t="shared" si="3"/>
        <v>35152.28</v>
      </c>
      <c r="AN47" s="17">
        <f t="shared" si="4"/>
        <v>755565.54</v>
      </c>
      <c r="AO47" s="19">
        <f t="shared" si="5"/>
        <v>738674.73</v>
      </c>
      <c r="AP47" s="32">
        <f t="shared" si="6"/>
        <v>16890.810000000056</v>
      </c>
    </row>
    <row r="48" spans="1:42" x14ac:dyDescent="0.2">
      <c r="A48" t="s">
        <v>548</v>
      </c>
      <c r="B48" t="s">
        <v>549</v>
      </c>
      <c r="C48" s="97">
        <v>1875</v>
      </c>
      <c r="D48" s="74" t="s">
        <v>1314</v>
      </c>
      <c r="E48" s="273" t="s">
        <v>1754</v>
      </c>
      <c r="F48" s="127">
        <v>143980.51999999999</v>
      </c>
      <c r="G48" s="127">
        <v>0</v>
      </c>
      <c r="H48" s="127">
        <v>169304.32000000001</v>
      </c>
      <c r="I48" s="273">
        <v>3</v>
      </c>
      <c r="J48" s="273">
        <v>53976.160000000003</v>
      </c>
      <c r="K48" s="273"/>
      <c r="L48" s="273"/>
      <c r="N48" s="128">
        <v>63988</v>
      </c>
      <c r="Q48" s="273"/>
      <c r="R48" s="273">
        <v>-11452.2</v>
      </c>
      <c r="S48" s="273"/>
      <c r="T48" s="273">
        <v>452082.82</v>
      </c>
      <c r="V48" s="100">
        <v>355210.93</v>
      </c>
      <c r="X48" s="100">
        <v>212.44</v>
      </c>
      <c r="Y48" s="100">
        <v>359580</v>
      </c>
      <c r="AB48" s="129">
        <v>480960</v>
      </c>
      <c r="AE48" s="129">
        <v>187235.42</v>
      </c>
      <c r="AF48" s="129">
        <v>14628.3</v>
      </c>
      <c r="AJ48" s="129">
        <v>7067.01</v>
      </c>
      <c r="AK48" s="103">
        <f t="shared" si="7"/>
        <v>313284.83999999997</v>
      </c>
      <c r="AL48" s="37">
        <f t="shared" si="2"/>
        <v>63988</v>
      </c>
      <c r="AM48" s="26">
        <f t="shared" si="3"/>
        <v>249296.83999999997</v>
      </c>
      <c r="AN48" s="17">
        <f t="shared" si="4"/>
        <v>715003.37</v>
      </c>
      <c r="AO48" s="19">
        <f t="shared" si="5"/>
        <v>689890.7300000001</v>
      </c>
      <c r="AP48" s="32">
        <f t="shared" si="6"/>
        <v>25112.639999999898</v>
      </c>
    </row>
    <row r="49" spans="1:42" x14ac:dyDescent="0.2">
      <c r="A49" t="s">
        <v>548</v>
      </c>
      <c r="B49" t="s">
        <v>549</v>
      </c>
      <c r="C49" s="97">
        <v>2733</v>
      </c>
      <c r="D49" s="74" t="s">
        <v>1315</v>
      </c>
      <c r="E49" s="273" t="s">
        <v>1755</v>
      </c>
      <c r="F49" s="127">
        <v>375144.08</v>
      </c>
      <c r="G49" s="127">
        <v>0</v>
      </c>
      <c r="H49" s="127">
        <v>58111.47</v>
      </c>
      <c r="I49" s="273">
        <v>2760046.64</v>
      </c>
      <c r="J49" s="273">
        <v>194387.53</v>
      </c>
      <c r="K49" s="273"/>
      <c r="L49" s="273"/>
      <c r="N49" s="128">
        <v>117630</v>
      </c>
      <c r="P49" s="128">
        <v>284</v>
      </c>
      <c r="Q49" s="273"/>
      <c r="R49" s="273"/>
      <c r="S49" s="273">
        <v>-159492.1</v>
      </c>
      <c r="T49" s="273">
        <v>5378772.1500000004</v>
      </c>
      <c r="V49" s="100">
        <v>374008.88</v>
      </c>
      <c r="X49" s="100">
        <v>1690.33</v>
      </c>
      <c r="Y49" s="100">
        <v>589150</v>
      </c>
      <c r="AB49" s="129">
        <v>650820</v>
      </c>
      <c r="AE49" s="129">
        <v>213780.6</v>
      </c>
      <c r="AF49" s="129">
        <v>130254.83</v>
      </c>
      <c r="AJ49" s="129">
        <v>6987.82</v>
      </c>
      <c r="AK49" s="103">
        <f t="shared" si="7"/>
        <v>433255.55000000005</v>
      </c>
      <c r="AL49" s="37">
        <f t="shared" si="2"/>
        <v>117914</v>
      </c>
      <c r="AM49" s="26">
        <f t="shared" si="3"/>
        <v>315341.55000000005</v>
      </c>
      <c r="AN49" s="17">
        <f t="shared" si="4"/>
        <v>964849.21</v>
      </c>
      <c r="AO49" s="19">
        <f t="shared" si="5"/>
        <v>1001843.2499999999</v>
      </c>
      <c r="AP49" s="32">
        <f t="shared" si="6"/>
        <v>-36994.039999999921</v>
      </c>
    </row>
    <row r="50" spans="1:42" x14ac:dyDescent="0.2">
      <c r="A50" t="s">
        <v>548</v>
      </c>
      <c r="B50" t="s">
        <v>549</v>
      </c>
      <c r="C50" s="97">
        <v>2730</v>
      </c>
      <c r="D50" s="74" t="s">
        <v>1316</v>
      </c>
      <c r="E50" s="273" t="s">
        <v>1756</v>
      </c>
      <c r="F50" s="127">
        <v>280755.14</v>
      </c>
      <c r="G50" s="127">
        <v>0</v>
      </c>
      <c r="H50" s="127">
        <v>630866.27</v>
      </c>
      <c r="I50" s="273">
        <v>-98254.58</v>
      </c>
      <c r="J50" s="273">
        <v>-124171.26</v>
      </c>
      <c r="K50" s="273"/>
      <c r="L50" s="273"/>
      <c r="N50" s="128">
        <v>111040</v>
      </c>
      <c r="Q50" s="273">
        <v>4586</v>
      </c>
      <c r="R50" s="273"/>
      <c r="S50" s="273"/>
      <c r="T50" s="273">
        <v>1780248.13</v>
      </c>
      <c r="V50" s="100">
        <v>357689.39</v>
      </c>
      <c r="X50" s="100">
        <v>370.37</v>
      </c>
      <c r="Y50" s="100">
        <v>723890</v>
      </c>
      <c r="AB50" s="129">
        <v>847598.23</v>
      </c>
      <c r="AE50" s="129">
        <v>246556.02</v>
      </c>
      <c r="AF50" s="129">
        <v>126348.74</v>
      </c>
      <c r="AJ50" s="129">
        <v>150.78</v>
      </c>
      <c r="AK50" s="103">
        <f t="shared" si="7"/>
        <v>911621.41</v>
      </c>
      <c r="AL50" s="37">
        <f t="shared" si="2"/>
        <v>111040</v>
      </c>
      <c r="AM50" s="26">
        <f t="shared" si="3"/>
        <v>800581.41</v>
      </c>
      <c r="AN50" s="17">
        <f t="shared" si="4"/>
        <v>1081949.76</v>
      </c>
      <c r="AO50" s="19">
        <f t="shared" si="5"/>
        <v>1220653.77</v>
      </c>
      <c r="AP50" s="32">
        <f t="shared" si="6"/>
        <v>-138704.01</v>
      </c>
    </row>
    <row r="51" spans="1:42" x14ac:dyDescent="0.2">
      <c r="A51" t="s">
        <v>548</v>
      </c>
      <c r="B51" t="s">
        <v>549</v>
      </c>
      <c r="C51" s="97">
        <v>2627</v>
      </c>
      <c r="D51" s="74" t="s">
        <v>1317</v>
      </c>
      <c r="E51" s="273" t="s">
        <v>1757</v>
      </c>
      <c r="F51" s="127">
        <v>509085.74</v>
      </c>
      <c r="G51" s="127">
        <v>60000</v>
      </c>
      <c r="H51" s="127">
        <v>316447.32</v>
      </c>
      <c r="I51" s="273">
        <v>846856.72</v>
      </c>
      <c r="J51" s="273">
        <v>276982.14</v>
      </c>
      <c r="K51" s="273"/>
      <c r="L51" s="273"/>
      <c r="Q51" s="273"/>
      <c r="R51" s="273"/>
      <c r="S51" s="273">
        <v>197487.27</v>
      </c>
      <c r="T51" s="273">
        <v>2690789.95</v>
      </c>
      <c r="V51" s="100">
        <v>335277.78999999998</v>
      </c>
      <c r="W51" s="100">
        <v>57195</v>
      </c>
      <c r="X51" s="100">
        <v>803</v>
      </c>
      <c r="Y51" s="100">
        <v>570040</v>
      </c>
      <c r="AA51" s="100">
        <v>197760</v>
      </c>
      <c r="AB51" s="129">
        <v>706146</v>
      </c>
      <c r="AE51" s="129">
        <v>147804.79</v>
      </c>
      <c r="AF51" s="129">
        <v>7010</v>
      </c>
      <c r="AJ51" s="129">
        <v>25445.439999999999</v>
      </c>
      <c r="AK51" s="103">
        <f t="shared" si="7"/>
        <v>885533.06</v>
      </c>
      <c r="AL51" s="37">
        <f t="shared" si="2"/>
        <v>0</v>
      </c>
      <c r="AM51" s="26">
        <f t="shared" si="3"/>
        <v>885533.06</v>
      </c>
      <c r="AN51" s="17">
        <f t="shared" si="4"/>
        <v>1161075.79</v>
      </c>
      <c r="AO51" s="19">
        <f t="shared" si="5"/>
        <v>886406.23</v>
      </c>
      <c r="AP51" s="32">
        <f t="shared" si="6"/>
        <v>274669.56000000006</v>
      </c>
    </row>
    <row r="52" spans="1:42" x14ac:dyDescent="0.2">
      <c r="A52" t="s">
        <v>548</v>
      </c>
      <c r="B52" t="s">
        <v>549</v>
      </c>
      <c r="C52" s="97">
        <v>1841</v>
      </c>
      <c r="D52" s="74" t="s">
        <v>1318</v>
      </c>
      <c r="E52" s="273" t="s">
        <v>1758</v>
      </c>
      <c r="F52" s="127">
        <v>400002.26</v>
      </c>
      <c r="G52" s="127">
        <v>0</v>
      </c>
      <c r="H52" s="127">
        <v>32472.97</v>
      </c>
      <c r="I52" s="273">
        <v>544946.42000000004</v>
      </c>
      <c r="J52" s="273">
        <v>-11702.1</v>
      </c>
      <c r="K52" s="273"/>
      <c r="L52" s="273"/>
      <c r="P52" s="128">
        <v>1981</v>
      </c>
      <c r="Q52" s="273"/>
      <c r="R52" s="273"/>
      <c r="S52" s="273">
        <v>112</v>
      </c>
      <c r="T52" s="273">
        <v>2057308.95</v>
      </c>
      <c r="V52" s="100">
        <v>317053.18</v>
      </c>
      <c r="X52" s="100">
        <v>711.93</v>
      </c>
      <c r="AA52" s="100">
        <v>1078.48</v>
      </c>
      <c r="AB52" s="129">
        <v>54530</v>
      </c>
      <c r="AE52" s="129">
        <v>143156.59</v>
      </c>
      <c r="AF52" s="129">
        <v>57641.3</v>
      </c>
      <c r="AJ52" s="129">
        <v>87.11</v>
      </c>
      <c r="AK52" s="103">
        <f t="shared" si="7"/>
        <v>432475.23</v>
      </c>
      <c r="AL52" s="37">
        <f t="shared" si="2"/>
        <v>1981</v>
      </c>
      <c r="AM52" s="26">
        <f t="shared" si="3"/>
        <v>430494.23</v>
      </c>
      <c r="AN52" s="17">
        <f t="shared" si="4"/>
        <v>318843.58999999997</v>
      </c>
      <c r="AO52" s="19">
        <f t="shared" si="5"/>
        <v>255415</v>
      </c>
      <c r="AP52" s="32">
        <f t="shared" si="6"/>
        <v>63428.589999999967</v>
      </c>
    </row>
    <row r="53" spans="1:42" x14ac:dyDescent="0.2">
      <c r="A53" t="s">
        <v>548</v>
      </c>
      <c r="B53" t="s">
        <v>549</v>
      </c>
      <c r="C53" s="97">
        <v>2414</v>
      </c>
      <c r="D53" s="74" t="s">
        <v>1319</v>
      </c>
      <c r="E53" s="273" t="s">
        <v>1759</v>
      </c>
      <c r="F53" s="127">
        <v>54177.58</v>
      </c>
      <c r="G53" s="127">
        <v>0</v>
      </c>
      <c r="H53" s="127">
        <v>292071.12</v>
      </c>
      <c r="I53" s="273">
        <v>125440.95</v>
      </c>
      <c r="J53" s="273">
        <v>201497.78</v>
      </c>
      <c r="K53" s="273"/>
      <c r="L53" s="273"/>
      <c r="P53" s="128">
        <v>14.39</v>
      </c>
      <c r="Q53" s="273"/>
      <c r="R53" s="273"/>
      <c r="S53" s="273"/>
      <c r="T53" s="273">
        <v>1988049.06</v>
      </c>
      <c r="V53" s="100">
        <v>372821.73</v>
      </c>
      <c r="X53" s="100">
        <v>191.84</v>
      </c>
      <c r="Y53" s="100">
        <v>557820</v>
      </c>
      <c r="AA53" s="100">
        <v>40000</v>
      </c>
      <c r="AB53" s="129">
        <v>677222</v>
      </c>
      <c r="AE53" s="129">
        <v>280695.09999999998</v>
      </c>
      <c r="AF53" s="129">
        <v>22508.82</v>
      </c>
      <c r="AJ53" s="129">
        <v>1013.05</v>
      </c>
      <c r="AK53" s="103">
        <f t="shared" si="7"/>
        <v>346248.7</v>
      </c>
      <c r="AL53" s="37">
        <f t="shared" si="2"/>
        <v>14.39</v>
      </c>
      <c r="AM53" s="26">
        <f t="shared" si="3"/>
        <v>346234.31</v>
      </c>
      <c r="AN53" s="17">
        <f t="shared" si="4"/>
        <v>970833.57000000007</v>
      </c>
      <c r="AO53" s="19">
        <f t="shared" si="5"/>
        <v>981438.97</v>
      </c>
      <c r="AP53" s="32">
        <f t="shared" si="6"/>
        <v>-10605.399999999907</v>
      </c>
    </row>
    <row r="54" spans="1:42" x14ac:dyDescent="0.2">
      <c r="A54" t="s">
        <v>548</v>
      </c>
      <c r="B54" t="s">
        <v>549</v>
      </c>
      <c r="C54" s="97">
        <v>1799</v>
      </c>
      <c r="D54" s="74" t="s">
        <v>1320</v>
      </c>
      <c r="E54" s="273" t="s">
        <v>1760</v>
      </c>
      <c r="F54" s="127">
        <v>93310.73</v>
      </c>
      <c r="G54" s="127">
        <v>0</v>
      </c>
      <c r="H54" s="127">
        <v>101241.87</v>
      </c>
      <c r="I54" s="273">
        <v>6688.3</v>
      </c>
      <c r="J54" s="273">
        <v>209416.18</v>
      </c>
      <c r="K54" s="273"/>
      <c r="L54" s="273"/>
      <c r="N54" s="128">
        <v>170045</v>
      </c>
      <c r="P54" s="128">
        <v>830</v>
      </c>
      <c r="Q54" s="273"/>
      <c r="R54" s="273">
        <v>249356.91</v>
      </c>
      <c r="S54" s="273">
        <v>-509277.18</v>
      </c>
      <c r="T54" s="273">
        <v>1911374.52</v>
      </c>
      <c r="V54" s="100">
        <v>297279.90999999997</v>
      </c>
      <c r="X54" s="100">
        <v>67.19</v>
      </c>
      <c r="Y54" s="100">
        <v>493360</v>
      </c>
      <c r="AA54" s="100">
        <v>100000</v>
      </c>
      <c r="AB54" s="129">
        <v>618070</v>
      </c>
      <c r="AD54" s="129">
        <v>2000</v>
      </c>
      <c r="AE54" s="129">
        <v>115944.39</v>
      </c>
      <c r="AF54" s="129">
        <v>59950.85</v>
      </c>
      <c r="AJ54" s="129">
        <v>97.81</v>
      </c>
      <c r="AK54" s="103">
        <f t="shared" si="7"/>
        <v>194552.59999999998</v>
      </c>
      <c r="AL54" s="37">
        <f t="shared" si="2"/>
        <v>170875</v>
      </c>
      <c r="AM54" s="26">
        <f t="shared" si="3"/>
        <v>23677.599999999977</v>
      </c>
      <c r="AN54" s="17">
        <f t="shared" si="4"/>
        <v>890707.1</v>
      </c>
      <c r="AO54" s="19">
        <f t="shared" si="5"/>
        <v>796063.05</v>
      </c>
      <c r="AP54" s="32">
        <f t="shared" si="6"/>
        <v>94644.04999999993</v>
      </c>
    </row>
    <row r="55" spans="1:42" x14ac:dyDescent="0.2">
      <c r="A55" t="s">
        <v>552</v>
      </c>
      <c r="B55" t="s">
        <v>553</v>
      </c>
      <c r="C55" s="97">
        <v>2442</v>
      </c>
      <c r="D55" s="74" t="s">
        <v>1321</v>
      </c>
      <c r="E55" s="273" t="s">
        <v>1761</v>
      </c>
      <c r="F55" s="127">
        <v>416089.75</v>
      </c>
      <c r="G55" s="127">
        <v>0</v>
      </c>
      <c r="H55" s="127">
        <v>49680.76</v>
      </c>
      <c r="I55" s="273">
        <v>129143.29</v>
      </c>
      <c r="J55" s="273">
        <v>95710.2</v>
      </c>
      <c r="K55" s="273"/>
      <c r="L55" s="273"/>
      <c r="N55" s="128">
        <v>35705</v>
      </c>
      <c r="P55" s="128">
        <v>715.25</v>
      </c>
      <c r="Q55" s="273"/>
      <c r="R55" s="273"/>
      <c r="S55" s="273">
        <v>-999092.6</v>
      </c>
      <c r="T55" s="273">
        <v>1946410.43</v>
      </c>
      <c r="V55" s="100">
        <v>334780.99</v>
      </c>
      <c r="X55" s="100">
        <v>1032.19</v>
      </c>
      <c r="Y55" s="100">
        <v>930361</v>
      </c>
      <c r="AA55" s="100">
        <v>105800</v>
      </c>
      <c r="AB55" s="129">
        <v>1056096</v>
      </c>
      <c r="AE55" s="129">
        <v>503407.92</v>
      </c>
      <c r="AF55" s="129">
        <v>54101.34</v>
      </c>
      <c r="AK55" s="103">
        <f t="shared" si="7"/>
        <v>465770.51</v>
      </c>
      <c r="AL55" s="37">
        <f t="shared" si="2"/>
        <v>36420.25</v>
      </c>
      <c r="AM55" s="26">
        <f t="shared" si="3"/>
        <v>429350.26</v>
      </c>
      <c r="AN55" s="17">
        <f t="shared" si="4"/>
        <v>1371974.18</v>
      </c>
      <c r="AO55" s="19">
        <f t="shared" si="5"/>
        <v>1613605.26</v>
      </c>
      <c r="AP55" s="32">
        <f t="shared" si="6"/>
        <v>-241631.08000000007</v>
      </c>
    </row>
    <row r="56" spans="1:42" x14ac:dyDescent="0.2">
      <c r="A56" t="s">
        <v>552</v>
      </c>
      <c r="B56" t="s">
        <v>553</v>
      </c>
      <c r="C56" s="97">
        <v>1417</v>
      </c>
      <c r="D56" s="74" t="s">
        <v>1322</v>
      </c>
      <c r="E56" s="273" t="s">
        <v>1762</v>
      </c>
      <c r="F56" s="127">
        <v>243180.85</v>
      </c>
      <c r="G56" s="127">
        <v>0</v>
      </c>
      <c r="H56" s="127">
        <v>41775.03</v>
      </c>
      <c r="I56" s="273">
        <v>663894.31999999995</v>
      </c>
      <c r="J56" s="273">
        <v>207485.97</v>
      </c>
      <c r="K56" s="273"/>
      <c r="L56" s="273"/>
      <c r="N56" s="128">
        <v>22500</v>
      </c>
      <c r="P56" s="128">
        <v>67.900000000000006</v>
      </c>
      <c r="Q56" s="273"/>
      <c r="R56" s="273"/>
      <c r="S56" s="273">
        <v>158971.45000000001</v>
      </c>
      <c r="T56" s="273">
        <v>1372237.86</v>
      </c>
      <c r="V56" s="100">
        <v>155594.60999999999</v>
      </c>
      <c r="X56" s="100">
        <v>503.87</v>
      </c>
      <c r="Y56" s="100">
        <v>401068.5</v>
      </c>
      <c r="AA56" s="100">
        <v>69900</v>
      </c>
      <c r="AB56" s="129">
        <v>479368.5</v>
      </c>
      <c r="AC56" s="129">
        <v>1680</v>
      </c>
      <c r="AD56" s="129">
        <v>7560</v>
      </c>
      <c r="AE56" s="129">
        <v>209373.27</v>
      </c>
      <c r="AF56" s="129">
        <v>323886.25</v>
      </c>
      <c r="AK56" s="103">
        <f t="shared" si="7"/>
        <v>284955.88</v>
      </c>
      <c r="AL56" s="37">
        <f t="shared" si="2"/>
        <v>22567.9</v>
      </c>
      <c r="AM56" s="26">
        <f t="shared" si="3"/>
        <v>262387.98</v>
      </c>
      <c r="AN56" s="17">
        <f t="shared" si="4"/>
        <v>627066.98</v>
      </c>
      <c r="AO56" s="19">
        <f t="shared" si="5"/>
        <v>1021868.02</v>
      </c>
      <c r="AP56" s="32">
        <f t="shared" si="6"/>
        <v>-394801.04000000004</v>
      </c>
    </row>
    <row r="57" spans="1:42" x14ac:dyDescent="0.2">
      <c r="A57" t="s">
        <v>552</v>
      </c>
      <c r="B57" t="s">
        <v>553</v>
      </c>
      <c r="C57" s="97">
        <v>1301</v>
      </c>
      <c r="D57" s="74" t="s">
        <v>1323</v>
      </c>
      <c r="E57" s="273" t="s">
        <v>1763</v>
      </c>
      <c r="F57" s="127">
        <v>432741.7</v>
      </c>
      <c r="G57" s="127">
        <v>0</v>
      </c>
      <c r="H57" s="127">
        <v>15668.59</v>
      </c>
      <c r="I57" s="273">
        <v>24912.46</v>
      </c>
      <c r="J57" s="273">
        <v>40605.94</v>
      </c>
      <c r="K57" s="273"/>
      <c r="L57" s="273"/>
      <c r="M57" s="128">
        <v>3000</v>
      </c>
      <c r="N57" s="128">
        <v>28005</v>
      </c>
      <c r="P57" s="128">
        <v>28.04</v>
      </c>
      <c r="Q57" s="273"/>
      <c r="R57" s="273"/>
      <c r="S57" s="273">
        <v>-447743.49</v>
      </c>
      <c r="T57" s="273">
        <v>1028783.07</v>
      </c>
      <c r="V57" s="100">
        <v>276166.8</v>
      </c>
      <c r="X57" s="100">
        <v>792.96</v>
      </c>
      <c r="Y57" s="100">
        <v>311272.5</v>
      </c>
      <c r="AA57" s="100">
        <v>51000</v>
      </c>
      <c r="AB57" s="129">
        <v>417607.5</v>
      </c>
      <c r="AE57" s="129">
        <v>285045.33</v>
      </c>
      <c r="AF57" s="129">
        <v>25830.36</v>
      </c>
      <c r="AK57" s="103">
        <f t="shared" si="7"/>
        <v>448410.29000000004</v>
      </c>
      <c r="AL57" s="37">
        <f t="shared" si="2"/>
        <v>31033.040000000001</v>
      </c>
      <c r="AM57" s="26">
        <f t="shared" si="3"/>
        <v>417377.25000000006</v>
      </c>
      <c r="AN57" s="17">
        <f t="shared" si="4"/>
        <v>639232.26</v>
      </c>
      <c r="AO57" s="19">
        <f t="shared" si="5"/>
        <v>728483.19000000006</v>
      </c>
      <c r="AP57" s="32">
        <f t="shared" si="6"/>
        <v>-89250.930000000051</v>
      </c>
    </row>
    <row r="58" spans="1:42" x14ac:dyDescent="0.2">
      <c r="A58" t="s">
        <v>552</v>
      </c>
      <c r="B58" t="s">
        <v>553</v>
      </c>
      <c r="C58" s="97">
        <v>2427</v>
      </c>
      <c r="D58" s="74" t="s">
        <v>1324</v>
      </c>
      <c r="E58" s="273" t="s">
        <v>1764</v>
      </c>
      <c r="F58" s="127">
        <v>564580.74</v>
      </c>
      <c r="G58" s="127">
        <v>0</v>
      </c>
      <c r="H58" s="127">
        <v>73729.42</v>
      </c>
      <c r="I58" s="273">
        <v>80893.25</v>
      </c>
      <c r="J58" s="273">
        <v>77605.350000000006</v>
      </c>
      <c r="K58" s="273"/>
      <c r="L58" s="273"/>
      <c r="N58" s="128">
        <v>33637.370000000003</v>
      </c>
      <c r="Q58" s="273"/>
      <c r="R58" s="273"/>
      <c r="S58" s="273">
        <v>228385.29</v>
      </c>
      <c r="T58" s="273">
        <v>566631.65</v>
      </c>
      <c r="V58" s="100">
        <v>315481.2</v>
      </c>
      <c r="X58" s="100">
        <v>1006</v>
      </c>
      <c r="Y58" s="100">
        <v>597408</v>
      </c>
      <c r="AA58" s="100">
        <v>69000</v>
      </c>
      <c r="AB58" s="129">
        <v>724743</v>
      </c>
      <c r="AD58" s="129">
        <v>1320</v>
      </c>
      <c r="AE58" s="129">
        <v>249323.02</v>
      </c>
      <c r="AF58" s="129">
        <v>19275.73</v>
      </c>
      <c r="AK58" s="103">
        <f t="shared" si="7"/>
        <v>638310.16</v>
      </c>
      <c r="AL58" s="37">
        <f t="shared" si="2"/>
        <v>33637.370000000003</v>
      </c>
      <c r="AM58" s="26">
        <f t="shared" si="3"/>
        <v>604672.79</v>
      </c>
      <c r="AN58" s="17">
        <f t="shared" si="4"/>
        <v>982895.2</v>
      </c>
      <c r="AO58" s="19">
        <f t="shared" si="5"/>
        <v>994661.75</v>
      </c>
      <c r="AP58" s="32">
        <f t="shared" si="6"/>
        <v>-11766.550000000047</v>
      </c>
    </row>
    <row r="59" spans="1:42" x14ac:dyDescent="0.2">
      <c r="A59" t="s">
        <v>552</v>
      </c>
      <c r="B59" t="s">
        <v>553</v>
      </c>
      <c r="C59" s="97">
        <v>1385</v>
      </c>
      <c r="D59" s="74" t="s">
        <v>1325</v>
      </c>
      <c r="E59" s="273" t="s">
        <v>1765</v>
      </c>
      <c r="F59" s="127">
        <v>174931.52</v>
      </c>
      <c r="G59" s="127">
        <v>1025.3</v>
      </c>
      <c r="H59" s="127">
        <v>34622.980000000003</v>
      </c>
      <c r="I59" s="273">
        <v>390323.75</v>
      </c>
      <c r="J59" s="273">
        <v>66865.97</v>
      </c>
      <c r="K59" s="273"/>
      <c r="L59" s="273"/>
      <c r="N59" s="128">
        <v>31390</v>
      </c>
      <c r="P59" s="128">
        <v>291.58999999999997</v>
      </c>
      <c r="Q59" s="273"/>
      <c r="R59" s="273"/>
      <c r="S59" s="273">
        <v>-1084581.55</v>
      </c>
      <c r="T59" s="273">
        <v>1787234.17</v>
      </c>
      <c r="U59" s="100">
        <v>339.51</v>
      </c>
      <c r="V59" s="100">
        <v>281545.33</v>
      </c>
      <c r="W59" s="100">
        <v>60000</v>
      </c>
      <c r="X59" s="100">
        <v>227.04</v>
      </c>
      <c r="Y59" s="100">
        <v>303271.06</v>
      </c>
      <c r="AA59" s="100">
        <v>39000</v>
      </c>
      <c r="AB59" s="129">
        <v>403346.06</v>
      </c>
      <c r="AE59" s="129">
        <v>193482.43</v>
      </c>
      <c r="AF59" s="129">
        <v>116910.14</v>
      </c>
      <c r="AK59" s="103">
        <f t="shared" si="7"/>
        <v>210579.8</v>
      </c>
      <c r="AL59" s="37">
        <f t="shared" si="2"/>
        <v>31681.59</v>
      </c>
      <c r="AM59" s="26">
        <f t="shared" si="3"/>
        <v>178898.21</v>
      </c>
      <c r="AN59" s="17">
        <f t="shared" si="4"/>
        <v>684382.94</v>
      </c>
      <c r="AO59" s="19">
        <f t="shared" si="5"/>
        <v>713738.63</v>
      </c>
      <c r="AP59" s="32">
        <f t="shared" si="6"/>
        <v>-29355.690000000061</v>
      </c>
    </row>
    <row r="60" spans="1:42" x14ac:dyDescent="0.2">
      <c r="A60" t="s">
        <v>552</v>
      </c>
      <c r="B60" t="s">
        <v>553</v>
      </c>
      <c r="C60" s="97">
        <v>2740</v>
      </c>
      <c r="D60" s="74" t="s">
        <v>1326</v>
      </c>
      <c r="E60" s="273" t="s">
        <v>1766</v>
      </c>
      <c r="F60" s="127">
        <v>237389.13</v>
      </c>
      <c r="G60" s="127">
        <v>888.4</v>
      </c>
      <c r="H60" s="127">
        <v>65107.61</v>
      </c>
      <c r="I60" s="273">
        <v>2271143.06</v>
      </c>
      <c r="J60" s="273">
        <v>25854.78</v>
      </c>
      <c r="K60" s="273"/>
      <c r="L60" s="273"/>
      <c r="N60" s="128">
        <v>20000</v>
      </c>
      <c r="P60" s="128">
        <v>888.17</v>
      </c>
      <c r="Q60" s="273"/>
      <c r="R60" s="273"/>
      <c r="S60" s="273">
        <v>-1156053.03</v>
      </c>
      <c r="T60" s="273">
        <v>3909726.18</v>
      </c>
      <c r="V60" s="100">
        <v>328470.34999999998</v>
      </c>
      <c r="W60" s="100">
        <v>53000</v>
      </c>
      <c r="X60" s="100">
        <v>496.7</v>
      </c>
      <c r="Y60" s="100">
        <v>693693</v>
      </c>
      <c r="AA60" s="100">
        <v>70200</v>
      </c>
      <c r="AB60" s="129">
        <v>825368</v>
      </c>
      <c r="AE60" s="129">
        <v>349716.63</v>
      </c>
      <c r="AF60" s="129">
        <v>106438.76</v>
      </c>
      <c r="AK60" s="103">
        <f t="shared" si="7"/>
        <v>303385.14</v>
      </c>
      <c r="AL60" s="37">
        <f t="shared" si="2"/>
        <v>20888.169999999998</v>
      </c>
      <c r="AM60" s="26">
        <f t="shared" si="3"/>
        <v>282496.97000000003</v>
      </c>
      <c r="AN60" s="17">
        <f t="shared" si="4"/>
        <v>1145860.05</v>
      </c>
      <c r="AO60" s="19">
        <f t="shared" si="5"/>
        <v>1281523.3899999999</v>
      </c>
      <c r="AP60" s="32">
        <f t="shared" si="6"/>
        <v>-135663.33999999985</v>
      </c>
    </row>
    <row r="61" spans="1:42" ht="15.75" customHeight="1" x14ac:dyDescent="0.2">
      <c r="A61" t="s">
        <v>552</v>
      </c>
      <c r="B61" t="s">
        <v>553</v>
      </c>
      <c r="C61" s="97">
        <v>4108</v>
      </c>
      <c r="D61" s="74" t="s">
        <v>1327</v>
      </c>
      <c r="E61" s="273" t="s">
        <v>1767</v>
      </c>
      <c r="F61" s="127">
        <v>299383.02</v>
      </c>
      <c r="G61" s="127">
        <v>0</v>
      </c>
      <c r="H61" s="127">
        <v>79296.38</v>
      </c>
      <c r="I61" s="273">
        <v>222585.68</v>
      </c>
      <c r="J61" s="273">
        <v>198845.1</v>
      </c>
      <c r="K61" s="273"/>
      <c r="L61" s="273"/>
      <c r="M61" s="128">
        <v>2000</v>
      </c>
      <c r="N61" s="128">
        <v>34746</v>
      </c>
      <c r="P61" s="128">
        <v>18.690000000000001</v>
      </c>
      <c r="Q61" s="273"/>
      <c r="R61" s="273"/>
      <c r="S61" s="273">
        <v>-1480620.43</v>
      </c>
      <c r="T61" s="273">
        <v>2469567.41</v>
      </c>
      <c r="V61" s="100">
        <v>248280.85</v>
      </c>
      <c r="X61" s="100">
        <v>1349.69</v>
      </c>
      <c r="Y61" s="100">
        <v>667891.5</v>
      </c>
      <c r="AA61" s="100">
        <v>84050</v>
      </c>
      <c r="AB61" s="129">
        <v>803016.5</v>
      </c>
      <c r="AE61" s="129">
        <v>300660.40999999997</v>
      </c>
      <c r="AF61" s="129">
        <v>103551.62</v>
      </c>
      <c r="AK61" s="103">
        <f t="shared" si="7"/>
        <v>378679.4</v>
      </c>
      <c r="AL61" s="37">
        <f t="shared" si="2"/>
        <v>36764.69</v>
      </c>
      <c r="AM61" s="26">
        <f t="shared" si="3"/>
        <v>341914.71</v>
      </c>
      <c r="AN61" s="17">
        <f t="shared" si="4"/>
        <v>1001572.04</v>
      </c>
      <c r="AO61" s="19">
        <f t="shared" si="5"/>
        <v>1207228.5299999998</v>
      </c>
      <c r="AP61" s="32">
        <f t="shared" si="6"/>
        <v>-205656.48999999976</v>
      </c>
    </row>
    <row r="62" spans="1:42" x14ac:dyDescent="0.2">
      <c r="A62" t="s">
        <v>552</v>
      </c>
      <c r="B62" t="s">
        <v>553</v>
      </c>
      <c r="C62" s="97">
        <v>2522</v>
      </c>
      <c r="D62" s="74" t="s">
        <v>1328</v>
      </c>
      <c r="E62" s="273" t="s">
        <v>1852</v>
      </c>
      <c r="F62" s="127">
        <v>333278.84999999998</v>
      </c>
      <c r="G62" s="127">
        <v>300</v>
      </c>
      <c r="H62" s="127">
        <v>23810.42</v>
      </c>
      <c r="I62" s="273">
        <v>383208.71</v>
      </c>
      <c r="J62" s="273">
        <v>270770.90999999997</v>
      </c>
      <c r="K62" s="273"/>
      <c r="L62" s="273"/>
      <c r="M62" s="128">
        <v>3000</v>
      </c>
      <c r="N62" s="128">
        <v>26900</v>
      </c>
      <c r="P62" s="128">
        <v>987.34</v>
      </c>
      <c r="Q62" s="273"/>
      <c r="R62" s="273">
        <v>-257756.54</v>
      </c>
      <c r="S62" s="273">
        <v>-674397.31</v>
      </c>
      <c r="T62" s="273">
        <v>2114448.44</v>
      </c>
      <c r="V62" s="100">
        <v>307371.64</v>
      </c>
      <c r="W62" s="100">
        <v>53000</v>
      </c>
      <c r="X62" s="100">
        <v>693.88</v>
      </c>
      <c r="Y62" s="100">
        <v>494325.5</v>
      </c>
      <c r="AA62" s="100">
        <v>69200</v>
      </c>
      <c r="AB62" s="129">
        <v>573525.5</v>
      </c>
      <c r="AE62" s="129">
        <v>431259.34</v>
      </c>
      <c r="AF62" s="129">
        <v>115527.22</v>
      </c>
      <c r="AK62" s="103">
        <f t="shared" si="7"/>
        <v>357389.26999999996</v>
      </c>
      <c r="AL62" s="37">
        <f t="shared" si="2"/>
        <v>30887.34</v>
      </c>
      <c r="AM62" s="26">
        <f t="shared" si="3"/>
        <v>326501.92999999993</v>
      </c>
      <c r="AN62" s="17">
        <f t="shared" si="4"/>
        <v>924591.02</v>
      </c>
      <c r="AO62" s="19">
        <f t="shared" si="5"/>
        <v>1120312.06</v>
      </c>
      <c r="AP62" s="32">
        <f t="shared" si="6"/>
        <v>-195721.04000000004</v>
      </c>
    </row>
    <row r="63" spans="1:42" x14ac:dyDescent="0.2">
      <c r="A63" t="s">
        <v>552</v>
      </c>
      <c r="B63" t="s">
        <v>553</v>
      </c>
      <c r="C63" s="97">
        <v>1433</v>
      </c>
      <c r="D63" s="74" t="s">
        <v>1329</v>
      </c>
      <c r="E63" s="273" t="s">
        <v>1855</v>
      </c>
      <c r="F63" s="127">
        <v>289455.59000000003</v>
      </c>
      <c r="G63" s="127">
        <v>0</v>
      </c>
      <c r="H63" s="127">
        <v>44304.29</v>
      </c>
      <c r="I63" s="273">
        <v>1847247.17</v>
      </c>
      <c r="J63" s="273">
        <v>44260.87</v>
      </c>
      <c r="K63" s="273"/>
      <c r="L63" s="273"/>
      <c r="N63" s="128">
        <v>32390</v>
      </c>
      <c r="P63" s="128">
        <v>0</v>
      </c>
      <c r="Q63" s="273"/>
      <c r="R63" s="273"/>
      <c r="S63" s="273">
        <v>-626187.4</v>
      </c>
      <c r="T63" s="273">
        <v>2791483.6</v>
      </c>
      <c r="V63" s="100">
        <v>304839</v>
      </c>
      <c r="W63" s="100">
        <v>127000</v>
      </c>
      <c r="X63" s="100">
        <v>264.86</v>
      </c>
      <c r="Y63" s="100">
        <v>828742.54</v>
      </c>
      <c r="AA63" s="100">
        <v>70200</v>
      </c>
      <c r="AB63" s="129">
        <v>960217.54</v>
      </c>
      <c r="AD63" s="129">
        <v>2040</v>
      </c>
      <c r="AE63" s="129">
        <v>246779.41</v>
      </c>
      <c r="AF63" s="129">
        <v>85870.73</v>
      </c>
      <c r="AK63" s="103">
        <f t="shared" si="7"/>
        <v>333759.88</v>
      </c>
      <c r="AL63" s="37">
        <f t="shared" si="2"/>
        <v>32390</v>
      </c>
      <c r="AM63" s="26">
        <f t="shared" si="3"/>
        <v>301369.88</v>
      </c>
      <c r="AN63" s="17">
        <f t="shared" si="4"/>
        <v>1331046.3999999999</v>
      </c>
      <c r="AO63" s="19">
        <f t="shared" si="5"/>
        <v>1294907.68</v>
      </c>
      <c r="AP63" s="32">
        <f t="shared" si="6"/>
        <v>36138.719999999972</v>
      </c>
    </row>
    <row r="64" spans="1:42" x14ac:dyDescent="0.2">
      <c r="A64" t="s">
        <v>556</v>
      </c>
      <c r="B64" t="s">
        <v>557</v>
      </c>
      <c r="C64" s="97">
        <v>4846</v>
      </c>
      <c r="D64" s="74" t="s">
        <v>1330</v>
      </c>
      <c r="E64" s="273" t="s">
        <v>1768</v>
      </c>
      <c r="F64" s="127">
        <v>343320.27</v>
      </c>
      <c r="G64" s="127">
        <v>0</v>
      </c>
      <c r="H64" s="127">
        <v>154085.31</v>
      </c>
      <c r="I64" s="273">
        <v>395583.56</v>
      </c>
      <c r="J64" s="273">
        <v>40478.910000000003</v>
      </c>
      <c r="K64" s="273"/>
      <c r="L64" s="273"/>
      <c r="N64" s="128">
        <v>41450</v>
      </c>
      <c r="O64" s="128">
        <v>19080</v>
      </c>
      <c r="Q64" s="273"/>
      <c r="R64" s="273"/>
      <c r="S64" s="273">
        <v>95736.74</v>
      </c>
      <c r="T64" s="273">
        <v>1683662.57</v>
      </c>
      <c r="V64" s="100">
        <v>333176.76</v>
      </c>
      <c r="X64" s="100">
        <v>556.11</v>
      </c>
      <c r="Y64" s="100">
        <v>1120677.3999999999</v>
      </c>
      <c r="AA64" s="100">
        <v>198520</v>
      </c>
      <c r="AB64" s="129">
        <v>1308609.3999999999</v>
      </c>
      <c r="AE64" s="129">
        <v>219038.07</v>
      </c>
      <c r="AF64" s="129">
        <v>68433.789999999994</v>
      </c>
      <c r="AK64" s="103">
        <f t="shared" si="7"/>
        <v>497405.58</v>
      </c>
      <c r="AL64" s="37">
        <f t="shared" si="2"/>
        <v>60530</v>
      </c>
      <c r="AM64" s="26">
        <f t="shared" si="3"/>
        <v>436875.58</v>
      </c>
      <c r="AN64" s="17">
        <f t="shared" si="4"/>
        <v>1652930.27</v>
      </c>
      <c r="AO64" s="19">
        <f t="shared" si="5"/>
        <v>1596081.26</v>
      </c>
      <c r="AP64" s="32">
        <f t="shared" si="6"/>
        <v>56849.010000000009</v>
      </c>
    </row>
    <row r="65" spans="1:42" x14ac:dyDescent="0.2">
      <c r="A65" t="s">
        <v>556</v>
      </c>
      <c r="B65" t="s">
        <v>557</v>
      </c>
      <c r="C65" s="97">
        <v>2013</v>
      </c>
      <c r="D65" s="74" t="s">
        <v>1331</v>
      </c>
      <c r="E65" s="273" t="s">
        <v>1769</v>
      </c>
      <c r="F65" s="127">
        <v>422724.78</v>
      </c>
      <c r="G65" s="127">
        <v>0</v>
      </c>
      <c r="H65" s="127">
        <v>44477.83</v>
      </c>
      <c r="I65" s="273">
        <v>49530.15</v>
      </c>
      <c r="J65" s="273">
        <v>327668.34999999998</v>
      </c>
      <c r="K65" s="273"/>
      <c r="L65" s="273"/>
      <c r="N65" s="128">
        <v>6300</v>
      </c>
      <c r="Q65" s="273"/>
      <c r="R65" s="273"/>
      <c r="S65" s="273">
        <v>-404824.59</v>
      </c>
      <c r="T65" s="273">
        <v>1188971.67</v>
      </c>
      <c r="V65" s="100">
        <v>641436.36</v>
      </c>
      <c r="X65" s="100">
        <v>699.55</v>
      </c>
      <c r="Y65" s="100">
        <v>343820</v>
      </c>
      <c r="AB65" s="129">
        <v>522460</v>
      </c>
      <c r="AE65" s="129">
        <v>329426.14</v>
      </c>
      <c r="AF65" s="129">
        <v>72381.740000000005</v>
      </c>
      <c r="AK65" s="103">
        <f t="shared" si="7"/>
        <v>467202.61000000004</v>
      </c>
      <c r="AL65" s="37">
        <f t="shared" si="2"/>
        <v>6300</v>
      </c>
      <c r="AM65" s="26">
        <f t="shared" si="3"/>
        <v>460902.61000000004</v>
      </c>
      <c r="AN65" s="17">
        <f t="shared" si="4"/>
        <v>985955.91</v>
      </c>
      <c r="AO65" s="19">
        <f t="shared" si="5"/>
        <v>924267.88</v>
      </c>
      <c r="AP65" s="32">
        <f t="shared" si="6"/>
        <v>61688.030000000028</v>
      </c>
    </row>
    <row r="66" spans="1:42" x14ac:dyDescent="0.2">
      <c r="A66" t="s">
        <v>556</v>
      </c>
      <c r="B66" t="s">
        <v>557</v>
      </c>
      <c r="C66" s="97">
        <v>1672</v>
      </c>
      <c r="D66" s="74" t="s">
        <v>1332</v>
      </c>
      <c r="E66" s="273" t="s">
        <v>1770</v>
      </c>
      <c r="F66" s="127">
        <v>545044.28</v>
      </c>
      <c r="G66" s="127">
        <v>0</v>
      </c>
      <c r="H66" s="127">
        <v>90969.52</v>
      </c>
      <c r="I66" s="273">
        <v>729400.79</v>
      </c>
      <c r="J66" s="273">
        <v>280601.57</v>
      </c>
      <c r="K66" s="273"/>
      <c r="L66" s="273"/>
      <c r="N66" s="128">
        <v>8817.7000000000007</v>
      </c>
      <c r="P66" s="128">
        <v>460</v>
      </c>
      <c r="Q66" s="273"/>
      <c r="R66" s="273"/>
      <c r="S66" s="273">
        <v>1035704.12</v>
      </c>
      <c r="T66" s="273">
        <v>2121250.9300000002</v>
      </c>
      <c r="U66" s="100">
        <v>2.5</v>
      </c>
      <c r="V66" s="100">
        <v>409676.2</v>
      </c>
      <c r="X66" s="100">
        <v>1242.47</v>
      </c>
      <c r="Y66" s="100">
        <v>558307.5</v>
      </c>
      <c r="AA66" s="100">
        <v>177100</v>
      </c>
      <c r="AB66" s="129">
        <v>802213.5</v>
      </c>
      <c r="AD66" s="129">
        <v>3860</v>
      </c>
      <c r="AE66" s="129">
        <v>256230.75</v>
      </c>
      <c r="AF66" s="129">
        <v>298405.86</v>
      </c>
      <c r="AJ66" s="129">
        <v>1219.8</v>
      </c>
      <c r="AK66" s="103">
        <f t="shared" si="7"/>
        <v>636013.80000000005</v>
      </c>
      <c r="AL66" s="37">
        <f t="shared" si="2"/>
        <v>9277.7000000000007</v>
      </c>
      <c r="AM66" s="26">
        <f t="shared" si="3"/>
        <v>626736.10000000009</v>
      </c>
      <c r="AN66" s="17">
        <f t="shared" si="4"/>
        <v>1146328.67</v>
      </c>
      <c r="AO66" s="19">
        <f t="shared" si="5"/>
        <v>1361929.91</v>
      </c>
      <c r="AP66" s="32">
        <f t="shared" si="6"/>
        <v>-215601.24</v>
      </c>
    </row>
    <row r="67" spans="1:42" x14ac:dyDescent="0.2">
      <c r="A67" t="s">
        <v>556</v>
      </c>
      <c r="B67" t="s">
        <v>557</v>
      </c>
      <c r="C67" s="97">
        <v>4546</v>
      </c>
      <c r="D67" s="74" t="s">
        <v>1333</v>
      </c>
      <c r="E67" s="273" t="s">
        <v>1771</v>
      </c>
      <c r="F67" s="127">
        <v>205505.72</v>
      </c>
      <c r="G67" s="127">
        <v>0</v>
      </c>
      <c r="H67" s="127">
        <v>153128.54999999999</v>
      </c>
      <c r="I67" s="273">
        <v>860589.24</v>
      </c>
      <c r="J67" s="273">
        <v>-6049.63</v>
      </c>
      <c r="K67" s="273"/>
      <c r="L67" s="273"/>
      <c r="M67" s="128">
        <v>60430</v>
      </c>
      <c r="N67" s="128">
        <v>22620</v>
      </c>
      <c r="O67" s="128">
        <v>20450</v>
      </c>
      <c r="P67" s="128">
        <v>305.73</v>
      </c>
      <c r="Q67" s="273"/>
      <c r="R67" s="273"/>
      <c r="S67" s="273"/>
      <c r="T67" s="273">
        <v>1374864.38</v>
      </c>
      <c r="V67" s="100">
        <v>586546.37</v>
      </c>
      <c r="Y67" s="100">
        <v>901015</v>
      </c>
      <c r="AA67" s="100">
        <v>2000</v>
      </c>
      <c r="AB67" s="129">
        <v>1205835</v>
      </c>
      <c r="AC67" s="129">
        <v>7490</v>
      </c>
      <c r="AE67" s="129">
        <v>237181.81</v>
      </c>
      <c r="AF67" s="129">
        <v>72632.84</v>
      </c>
      <c r="AK67" s="103">
        <f t="shared" si="7"/>
        <v>358634.27</v>
      </c>
      <c r="AL67" s="37">
        <f t="shared" si="2"/>
        <v>103805.73</v>
      </c>
      <c r="AM67" s="26">
        <f t="shared" si="3"/>
        <v>254828.54000000004</v>
      </c>
      <c r="AN67" s="17">
        <f t="shared" si="4"/>
        <v>1489561.37</v>
      </c>
      <c r="AO67" s="19">
        <f t="shared" si="5"/>
        <v>1523139.6500000001</v>
      </c>
      <c r="AP67" s="32">
        <f t="shared" si="6"/>
        <v>-33578.280000000028</v>
      </c>
    </row>
    <row r="68" spans="1:42" x14ac:dyDescent="0.2">
      <c r="A68" t="s">
        <v>556</v>
      </c>
      <c r="B68" t="s">
        <v>557</v>
      </c>
      <c r="C68" s="97">
        <v>3867</v>
      </c>
      <c r="D68" s="74" t="s">
        <v>1334</v>
      </c>
      <c r="E68" s="273" t="s">
        <v>1772</v>
      </c>
      <c r="F68" s="127">
        <v>557820.52</v>
      </c>
      <c r="G68" s="127">
        <v>0</v>
      </c>
      <c r="H68" s="127">
        <v>74433.600000000006</v>
      </c>
      <c r="I68" s="273">
        <v>91255.62</v>
      </c>
      <c r="J68" s="273">
        <v>200623.38</v>
      </c>
      <c r="K68" s="273"/>
      <c r="L68" s="273"/>
      <c r="N68" s="128">
        <v>12300</v>
      </c>
      <c r="Q68" s="273"/>
      <c r="R68" s="273"/>
      <c r="S68" s="273">
        <v>386884.69</v>
      </c>
      <c r="T68" s="273">
        <v>2680574.06</v>
      </c>
      <c r="V68" s="100">
        <v>346554.49</v>
      </c>
      <c r="X68" s="100">
        <v>2714.54</v>
      </c>
      <c r="Y68" s="100">
        <v>1490719.2</v>
      </c>
      <c r="AA68" s="100">
        <v>30000</v>
      </c>
      <c r="AB68" s="129">
        <v>1707262.2</v>
      </c>
      <c r="AE68" s="129">
        <v>246353.85</v>
      </c>
      <c r="AF68" s="129">
        <v>81844.44</v>
      </c>
      <c r="AK68" s="103">
        <f t="shared" ref="AK68:AK99" si="8">SUM(F68:H68)</f>
        <v>632254.12</v>
      </c>
      <c r="AL68" s="37">
        <f t="shared" si="2"/>
        <v>12300</v>
      </c>
      <c r="AM68" s="26">
        <f t="shared" si="3"/>
        <v>619954.12</v>
      </c>
      <c r="AN68" s="17">
        <f t="shared" si="4"/>
        <v>1869988.23</v>
      </c>
      <c r="AO68" s="19">
        <f t="shared" si="5"/>
        <v>2035460.49</v>
      </c>
      <c r="AP68" s="32">
        <f t="shared" si="6"/>
        <v>-165472.26</v>
      </c>
    </row>
    <row r="69" spans="1:42" x14ac:dyDescent="0.2">
      <c r="A69" t="s">
        <v>556</v>
      </c>
      <c r="B69" t="s">
        <v>557</v>
      </c>
      <c r="C69" s="97">
        <v>2282</v>
      </c>
      <c r="D69" s="74" t="s">
        <v>1335</v>
      </c>
      <c r="E69" s="273" t="s">
        <v>1773</v>
      </c>
      <c r="F69" s="127">
        <v>591408.27</v>
      </c>
      <c r="G69" s="127">
        <v>5000</v>
      </c>
      <c r="H69" s="127">
        <v>159885.1</v>
      </c>
      <c r="I69" s="273">
        <v>242373.62</v>
      </c>
      <c r="J69" s="273">
        <v>89097.88</v>
      </c>
      <c r="K69" s="273"/>
      <c r="L69" s="273"/>
      <c r="N69" s="128">
        <v>15800</v>
      </c>
      <c r="P69" s="128">
        <v>2440.48</v>
      </c>
      <c r="Q69" s="273">
        <v>5000</v>
      </c>
      <c r="R69" s="273"/>
      <c r="S69" s="273">
        <v>24.18</v>
      </c>
      <c r="T69" s="273">
        <v>2191965</v>
      </c>
      <c r="V69" s="100">
        <v>550570.32999999996</v>
      </c>
      <c r="W69" s="100">
        <v>50</v>
      </c>
      <c r="X69" s="100">
        <v>1223.56</v>
      </c>
      <c r="Y69" s="100">
        <v>575820</v>
      </c>
      <c r="AB69" s="129">
        <v>820270</v>
      </c>
      <c r="AE69" s="129">
        <v>190958.67</v>
      </c>
      <c r="AF69" s="129">
        <v>77355.100000000006</v>
      </c>
      <c r="AK69" s="103">
        <f t="shared" si="8"/>
        <v>756293.37</v>
      </c>
      <c r="AL69" s="37">
        <f t="shared" ref="AL69:AL132" si="9">SUM(M69:P69)</f>
        <v>18240.48</v>
      </c>
      <c r="AM69" s="26">
        <f t="shared" ref="AM69:AM132" si="10">AK69-AL69</f>
        <v>738052.89</v>
      </c>
      <c r="AN69" s="17">
        <f t="shared" ref="AN69:AN132" si="11">SUM(U69:AA69)</f>
        <v>1127663.8900000001</v>
      </c>
      <c r="AO69" s="19">
        <f t="shared" ref="AO69:AO132" si="12">SUM(AB69:AJ69)</f>
        <v>1088583.77</v>
      </c>
      <c r="AP69" s="32">
        <f t="shared" ref="AP69:AP132" si="13">AN69-AO69</f>
        <v>39080.120000000112</v>
      </c>
    </row>
    <row r="70" spans="1:42" x14ac:dyDescent="0.2">
      <c r="A70" t="s">
        <v>556</v>
      </c>
      <c r="B70" t="s">
        <v>557</v>
      </c>
      <c r="C70" s="97">
        <v>2718</v>
      </c>
      <c r="D70" s="74" t="s">
        <v>1336</v>
      </c>
      <c r="E70" s="273" t="s">
        <v>1774</v>
      </c>
      <c r="F70" s="127">
        <v>525724.34</v>
      </c>
      <c r="G70" s="127">
        <v>0</v>
      </c>
      <c r="H70" s="127">
        <v>125534.91</v>
      </c>
      <c r="I70" s="273">
        <v>49886.04</v>
      </c>
      <c r="J70" s="273">
        <v>330778</v>
      </c>
      <c r="K70" s="273"/>
      <c r="L70" s="273"/>
      <c r="N70" s="128">
        <v>46819.31</v>
      </c>
      <c r="P70" s="128">
        <v>1006</v>
      </c>
      <c r="Q70" s="273"/>
      <c r="R70" s="273"/>
      <c r="S70" s="273"/>
      <c r="T70" s="273">
        <v>1302561.3500000001</v>
      </c>
      <c r="U70" s="100">
        <v>46.68</v>
      </c>
      <c r="V70" s="100">
        <v>407591.62</v>
      </c>
      <c r="W70" s="100">
        <v>4397.7299999999996</v>
      </c>
      <c r="Y70" s="100">
        <v>807107.5</v>
      </c>
      <c r="AA70" s="100">
        <v>196308</v>
      </c>
      <c r="AB70" s="129">
        <v>989827.5</v>
      </c>
      <c r="AC70" s="129">
        <v>6000</v>
      </c>
      <c r="AE70" s="129">
        <v>367405.97</v>
      </c>
      <c r="AF70" s="129">
        <v>100378.62</v>
      </c>
      <c r="AJ70" s="129">
        <v>1027.49</v>
      </c>
      <c r="AK70" s="103">
        <f t="shared" si="8"/>
        <v>651259.25</v>
      </c>
      <c r="AL70" s="37">
        <f t="shared" si="9"/>
        <v>47825.31</v>
      </c>
      <c r="AM70" s="26">
        <f t="shared" si="10"/>
        <v>603433.93999999994</v>
      </c>
      <c r="AN70" s="17">
        <f t="shared" si="11"/>
        <v>1415451.53</v>
      </c>
      <c r="AO70" s="19">
        <f t="shared" si="12"/>
        <v>1464639.5799999998</v>
      </c>
      <c r="AP70" s="32">
        <f t="shared" si="13"/>
        <v>-49188.049999999814</v>
      </c>
    </row>
    <row r="71" spans="1:42" x14ac:dyDescent="0.2">
      <c r="A71" t="s">
        <v>556</v>
      </c>
      <c r="B71" t="s">
        <v>557</v>
      </c>
      <c r="C71" s="97">
        <v>4883</v>
      </c>
      <c r="D71" s="74" t="s">
        <v>1337</v>
      </c>
      <c r="E71" s="273" t="s">
        <v>1775</v>
      </c>
      <c r="F71" s="127">
        <v>283891.56</v>
      </c>
      <c r="G71" s="127">
        <v>0</v>
      </c>
      <c r="H71" s="127">
        <v>90142.57</v>
      </c>
      <c r="I71" s="273">
        <v>497710.38</v>
      </c>
      <c r="J71" s="273">
        <v>108161.11</v>
      </c>
      <c r="K71" s="273"/>
      <c r="L71" s="273"/>
      <c r="N71" s="128">
        <v>6300</v>
      </c>
      <c r="Q71" s="273"/>
      <c r="R71" s="273"/>
      <c r="S71" s="273">
        <v>83400</v>
      </c>
      <c r="T71" s="273">
        <v>1726865.73</v>
      </c>
      <c r="V71" s="100">
        <v>697829.75</v>
      </c>
      <c r="X71" s="100">
        <v>702.45</v>
      </c>
      <c r="Y71" s="100">
        <v>706585</v>
      </c>
      <c r="AA71" s="100">
        <v>87000</v>
      </c>
      <c r="AB71" s="129">
        <v>1011565</v>
      </c>
      <c r="AE71" s="129">
        <v>420610.6</v>
      </c>
      <c r="AF71" s="129">
        <v>101498.7</v>
      </c>
      <c r="AK71" s="103">
        <f t="shared" si="8"/>
        <v>374034.13</v>
      </c>
      <c r="AL71" s="37">
        <f t="shared" si="9"/>
        <v>6300</v>
      </c>
      <c r="AM71" s="26">
        <f t="shared" si="10"/>
        <v>367734.13</v>
      </c>
      <c r="AN71" s="17">
        <f t="shared" si="11"/>
        <v>1492117.2</v>
      </c>
      <c r="AO71" s="19">
        <f t="shared" si="12"/>
        <v>1533674.3</v>
      </c>
      <c r="AP71" s="32">
        <f t="shared" si="13"/>
        <v>-41557.100000000093</v>
      </c>
    </row>
    <row r="72" spans="1:42" x14ac:dyDescent="0.2">
      <c r="A72" t="s">
        <v>556</v>
      </c>
      <c r="B72" t="s">
        <v>557</v>
      </c>
      <c r="C72" s="97">
        <v>4275</v>
      </c>
      <c r="D72" s="74" t="s">
        <v>1338</v>
      </c>
      <c r="E72" s="273" t="s">
        <v>1776</v>
      </c>
      <c r="F72" s="127">
        <v>458465.74</v>
      </c>
      <c r="G72" s="127">
        <v>0</v>
      </c>
      <c r="H72" s="127">
        <v>137639.39000000001</v>
      </c>
      <c r="I72" s="273">
        <v>394819.99</v>
      </c>
      <c r="J72" s="273">
        <v>180177.17</v>
      </c>
      <c r="K72" s="273"/>
      <c r="L72" s="273"/>
      <c r="Q72" s="273"/>
      <c r="R72" s="273"/>
      <c r="S72" s="273">
        <v>212965.4</v>
      </c>
      <c r="T72" s="273">
        <v>1340923.19</v>
      </c>
      <c r="U72" s="100">
        <v>1099.23</v>
      </c>
      <c r="V72" s="100">
        <v>618544.14</v>
      </c>
      <c r="X72" s="100">
        <v>982.74</v>
      </c>
      <c r="Y72" s="100">
        <v>1138716.3999999999</v>
      </c>
      <c r="AA72" s="100">
        <v>21500</v>
      </c>
      <c r="AB72" s="129">
        <v>1433426.4</v>
      </c>
      <c r="AC72" s="129">
        <v>840</v>
      </c>
      <c r="AE72" s="129">
        <v>246044</v>
      </c>
      <c r="AF72" s="129">
        <v>106511.76</v>
      </c>
      <c r="AK72" s="103">
        <f t="shared" si="8"/>
        <v>596105.13</v>
      </c>
      <c r="AL72" s="37">
        <f t="shared" si="9"/>
        <v>0</v>
      </c>
      <c r="AM72" s="26">
        <f t="shared" si="10"/>
        <v>596105.13</v>
      </c>
      <c r="AN72" s="17">
        <f t="shared" si="11"/>
        <v>1780842.5099999998</v>
      </c>
      <c r="AO72" s="19">
        <f t="shared" si="12"/>
        <v>1786822.16</v>
      </c>
      <c r="AP72" s="32">
        <f t="shared" si="13"/>
        <v>-5979.6500000001397</v>
      </c>
    </row>
    <row r="73" spans="1:42" x14ac:dyDescent="0.2">
      <c r="A73" t="s">
        <v>556</v>
      </c>
      <c r="B73" t="s">
        <v>557</v>
      </c>
      <c r="C73" s="97">
        <v>3121</v>
      </c>
      <c r="D73" s="74" t="s">
        <v>1339</v>
      </c>
      <c r="E73" s="273" t="s">
        <v>1777</v>
      </c>
      <c r="F73" s="127">
        <v>392095.81</v>
      </c>
      <c r="G73" s="127">
        <v>0</v>
      </c>
      <c r="H73" s="127">
        <v>121884.27</v>
      </c>
      <c r="I73" s="273">
        <v>926433.7</v>
      </c>
      <c r="J73" s="273">
        <v>222824.75</v>
      </c>
      <c r="K73" s="273"/>
      <c r="L73" s="273"/>
      <c r="N73" s="128">
        <v>97150</v>
      </c>
      <c r="P73" s="128">
        <v>981.81</v>
      </c>
      <c r="Q73" s="273"/>
      <c r="R73" s="273"/>
      <c r="S73" s="273"/>
      <c r="T73" s="273">
        <v>1529202.14</v>
      </c>
      <c r="U73" s="100">
        <v>1099.8900000000001</v>
      </c>
      <c r="V73" s="100">
        <v>516711.07</v>
      </c>
      <c r="X73" s="100">
        <v>25.48</v>
      </c>
      <c r="Y73" s="100">
        <v>860463.1</v>
      </c>
      <c r="AB73" s="129">
        <v>1127845.1000000001</v>
      </c>
      <c r="AE73" s="129">
        <v>244419.32</v>
      </c>
      <c r="AF73" s="129">
        <v>148372.15</v>
      </c>
      <c r="AK73" s="103">
        <f t="shared" si="8"/>
        <v>513980.08</v>
      </c>
      <c r="AL73" s="37">
        <f t="shared" si="9"/>
        <v>98131.81</v>
      </c>
      <c r="AM73" s="26">
        <f t="shared" si="10"/>
        <v>415848.27</v>
      </c>
      <c r="AN73" s="17">
        <f t="shared" si="11"/>
        <v>1378299.54</v>
      </c>
      <c r="AO73" s="19">
        <f t="shared" si="12"/>
        <v>1520636.57</v>
      </c>
      <c r="AP73" s="32">
        <f t="shared" si="13"/>
        <v>-142337.03000000003</v>
      </c>
    </row>
    <row r="74" spans="1:42" x14ac:dyDescent="0.2">
      <c r="A74" t="s">
        <v>556</v>
      </c>
      <c r="B74" t="s">
        <v>557</v>
      </c>
      <c r="C74" s="97">
        <v>1601</v>
      </c>
      <c r="D74" s="74" t="s">
        <v>1340</v>
      </c>
      <c r="E74" s="273" t="s">
        <v>1778</v>
      </c>
      <c r="F74" s="127">
        <v>579904.37</v>
      </c>
      <c r="G74" s="127">
        <v>0</v>
      </c>
      <c r="H74" s="127">
        <v>44569.5</v>
      </c>
      <c r="I74" s="273">
        <v>1004354.94</v>
      </c>
      <c r="J74" s="273">
        <v>344766.13</v>
      </c>
      <c r="K74" s="273"/>
      <c r="L74" s="273"/>
      <c r="N74" s="128">
        <v>0</v>
      </c>
      <c r="O74" s="128">
        <v>33400</v>
      </c>
      <c r="Q74" s="273"/>
      <c r="R74" s="273"/>
      <c r="S74" s="273"/>
      <c r="T74" s="273">
        <v>464694.52</v>
      </c>
      <c r="V74" s="100">
        <v>512187.41</v>
      </c>
      <c r="W74" s="100">
        <v>1600</v>
      </c>
      <c r="X74" s="100">
        <v>1071.24</v>
      </c>
      <c r="Y74" s="100">
        <v>830575.3</v>
      </c>
      <c r="AB74" s="129">
        <v>781785.3</v>
      </c>
      <c r="AE74" s="129">
        <v>201493.46</v>
      </c>
      <c r="AF74" s="129">
        <v>102266.96</v>
      </c>
      <c r="AK74" s="103">
        <f t="shared" si="8"/>
        <v>624473.87</v>
      </c>
      <c r="AL74" s="37">
        <f t="shared" si="9"/>
        <v>33400</v>
      </c>
      <c r="AM74" s="26">
        <f t="shared" si="10"/>
        <v>591073.87</v>
      </c>
      <c r="AN74" s="17">
        <f t="shared" si="11"/>
        <v>1345433.95</v>
      </c>
      <c r="AO74" s="19">
        <f t="shared" si="12"/>
        <v>1085545.72</v>
      </c>
      <c r="AP74" s="32">
        <f t="shared" si="13"/>
        <v>259888.22999999998</v>
      </c>
    </row>
    <row r="75" spans="1:42" x14ac:dyDescent="0.2">
      <c r="A75" t="s">
        <v>556</v>
      </c>
      <c r="B75" t="s">
        <v>557</v>
      </c>
      <c r="C75" s="97">
        <v>4298</v>
      </c>
      <c r="D75" s="74" t="s">
        <v>1341</v>
      </c>
      <c r="E75" s="273" t="s">
        <v>1779</v>
      </c>
      <c r="F75" s="127">
        <v>394448.65</v>
      </c>
      <c r="G75" s="127">
        <v>0</v>
      </c>
      <c r="H75" s="127">
        <v>64390.94</v>
      </c>
      <c r="I75" s="273">
        <v>1347701.64</v>
      </c>
      <c r="J75" s="273">
        <v>216099.55</v>
      </c>
      <c r="K75" s="273"/>
      <c r="L75" s="273"/>
      <c r="N75" s="128">
        <v>8775.1200000000008</v>
      </c>
      <c r="Q75" s="273"/>
      <c r="R75" s="273"/>
      <c r="S75" s="273">
        <v>347.45</v>
      </c>
      <c r="T75" s="273">
        <v>961521.58</v>
      </c>
      <c r="V75" s="100">
        <v>825916.79</v>
      </c>
      <c r="W75" s="100">
        <v>7200</v>
      </c>
      <c r="X75" s="100">
        <v>1170.0899999999999</v>
      </c>
      <c r="Y75" s="100">
        <v>632179.19999999995</v>
      </c>
      <c r="AA75" s="100">
        <v>10500</v>
      </c>
      <c r="AB75" s="129">
        <v>967119.2</v>
      </c>
      <c r="AE75" s="129">
        <v>185100.3</v>
      </c>
      <c r="AF75" s="129">
        <v>217399.66</v>
      </c>
      <c r="AK75" s="103">
        <f t="shared" si="8"/>
        <v>458839.59</v>
      </c>
      <c r="AL75" s="37">
        <f t="shared" si="9"/>
        <v>8775.1200000000008</v>
      </c>
      <c r="AM75" s="26">
        <f t="shared" si="10"/>
        <v>450064.47000000003</v>
      </c>
      <c r="AN75" s="17">
        <f t="shared" si="11"/>
        <v>1476966.08</v>
      </c>
      <c r="AO75" s="19">
        <f t="shared" si="12"/>
        <v>1369619.16</v>
      </c>
      <c r="AP75" s="32">
        <f t="shared" si="13"/>
        <v>107346.92000000016</v>
      </c>
    </row>
    <row r="76" spans="1:42" x14ac:dyDescent="0.2">
      <c r="A76" t="s">
        <v>556</v>
      </c>
      <c r="B76" t="s">
        <v>557</v>
      </c>
      <c r="C76" s="97">
        <v>4211</v>
      </c>
      <c r="D76" s="74" t="s">
        <v>1342</v>
      </c>
      <c r="E76" s="273" t="s">
        <v>1780</v>
      </c>
      <c r="F76" s="127">
        <v>492785.97</v>
      </c>
      <c r="G76" s="127">
        <v>0</v>
      </c>
      <c r="H76" s="127">
        <v>109624.87</v>
      </c>
      <c r="I76" s="273">
        <v>1583004.29</v>
      </c>
      <c r="J76" s="273">
        <v>327562.71999999997</v>
      </c>
      <c r="K76" s="273"/>
      <c r="L76" s="273"/>
      <c r="N76" s="128">
        <v>11800</v>
      </c>
      <c r="Q76" s="273"/>
      <c r="R76" s="273"/>
      <c r="S76" s="273">
        <v>89937.18</v>
      </c>
      <c r="T76" s="273">
        <v>2317512.06</v>
      </c>
      <c r="V76" s="100">
        <v>549163.62</v>
      </c>
      <c r="X76" s="100">
        <v>939.04</v>
      </c>
      <c r="Y76" s="100">
        <v>502839.2</v>
      </c>
      <c r="AA76" s="100">
        <v>10500</v>
      </c>
      <c r="AB76" s="129">
        <v>757569.2</v>
      </c>
      <c r="AE76" s="129">
        <v>229552.33</v>
      </c>
      <c r="AF76" s="129">
        <v>86309.33</v>
      </c>
      <c r="AK76" s="103">
        <f t="shared" si="8"/>
        <v>602410.84</v>
      </c>
      <c r="AL76" s="37">
        <f t="shared" si="9"/>
        <v>11800</v>
      </c>
      <c r="AM76" s="26">
        <f t="shared" si="10"/>
        <v>590610.84</v>
      </c>
      <c r="AN76" s="17">
        <f t="shared" si="11"/>
        <v>1063441.8600000001</v>
      </c>
      <c r="AO76" s="19">
        <f t="shared" si="12"/>
        <v>1073430.8599999999</v>
      </c>
      <c r="AP76" s="32">
        <f t="shared" si="13"/>
        <v>-9988.9999999997672</v>
      </c>
    </row>
    <row r="77" spans="1:42" x14ac:dyDescent="0.2">
      <c r="A77" t="s">
        <v>556</v>
      </c>
      <c r="B77" t="s">
        <v>557</v>
      </c>
      <c r="C77" s="97">
        <v>3166</v>
      </c>
      <c r="D77" s="74" t="s">
        <v>1343</v>
      </c>
      <c r="E77" s="273" t="s">
        <v>1781</v>
      </c>
      <c r="F77" s="127">
        <v>495761.01</v>
      </c>
      <c r="G77" s="127">
        <v>0</v>
      </c>
      <c r="H77" s="127">
        <v>66980.88</v>
      </c>
      <c r="I77" s="273">
        <v>890823.35</v>
      </c>
      <c r="J77" s="273">
        <v>298363.74</v>
      </c>
      <c r="K77" s="273"/>
      <c r="L77" s="273"/>
      <c r="N77" s="128">
        <v>10415.74</v>
      </c>
      <c r="O77" s="128">
        <v>195860</v>
      </c>
      <c r="P77" s="128">
        <v>166000</v>
      </c>
      <c r="Q77" s="273"/>
      <c r="R77" s="273"/>
      <c r="S77" s="273">
        <v>11800</v>
      </c>
      <c r="T77" s="273">
        <v>2233839.69</v>
      </c>
      <c r="V77" s="100">
        <v>975436.04</v>
      </c>
      <c r="X77" s="100">
        <v>698.47</v>
      </c>
      <c r="Y77" s="100">
        <v>714836</v>
      </c>
      <c r="AA77" s="100">
        <v>108800</v>
      </c>
      <c r="AB77" s="129">
        <v>994496</v>
      </c>
      <c r="AE77" s="129">
        <v>317692.32</v>
      </c>
      <c r="AF77" s="129">
        <v>103883.27</v>
      </c>
      <c r="AK77" s="103">
        <f t="shared" si="8"/>
        <v>562741.89</v>
      </c>
      <c r="AL77" s="37">
        <f t="shared" si="9"/>
        <v>372275.74</v>
      </c>
      <c r="AM77" s="26">
        <f t="shared" si="10"/>
        <v>190466.15000000002</v>
      </c>
      <c r="AN77" s="17">
        <f t="shared" si="11"/>
        <v>1799770.51</v>
      </c>
      <c r="AO77" s="19">
        <f t="shared" si="12"/>
        <v>1416071.59</v>
      </c>
      <c r="AP77" s="32">
        <f t="shared" si="13"/>
        <v>383698.91999999993</v>
      </c>
    </row>
    <row r="78" spans="1:42" x14ac:dyDescent="0.2">
      <c r="A78" t="s">
        <v>556</v>
      </c>
      <c r="B78" t="s">
        <v>557</v>
      </c>
      <c r="C78" s="97">
        <v>2186</v>
      </c>
      <c r="D78" s="74" t="s">
        <v>1344</v>
      </c>
      <c r="E78" s="273" t="s">
        <v>1853</v>
      </c>
      <c r="F78" s="127">
        <v>582090.57999999996</v>
      </c>
      <c r="G78" s="127">
        <v>1635</v>
      </c>
      <c r="H78" s="127">
        <v>130190.28</v>
      </c>
      <c r="I78" s="273">
        <v>384258.82</v>
      </c>
      <c r="J78" s="273">
        <v>518915.82</v>
      </c>
      <c r="K78" s="273"/>
      <c r="L78" s="273"/>
      <c r="P78" s="128">
        <v>1532.73</v>
      </c>
      <c r="Q78" s="273"/>
      <c r="R78" s="273"/>
      <c r="S78" s="273">
        <v>44898</v>
      </c>
      <c r="T78" s="273">
        <v>2560558.21</v>
      </c>
      <c r="V78" s="100">
        <v>519526.36</v>
      </c>
      <c r="X78" s="100">
        <v>1095.75</v>
      </c>
      <c r="Y78" s="100">
        <v>495570</v>
      </c>
      <c r="AB78" s="129">
        <v>675330</v>
      </c>
      <c r="AE78" s="129">
        <v>344731.32</v>
      </c>
      <c r="AF78" s="129">
        <v>73254.8</v>
      </c>
      <c r="AJ78" s="129">
        <v>17.41</v>
      </c>
      <c r="AK78" s="103">
        <f t="shared" si="8"/>
        <v>713915.86</v>
      </c>
      <c r="AL78" s="37">
        <f t="shared" si="9"/>
        <v>1532.73</v>
      </c>
      <c r="AM78" s="26">
        <f t="shared" si="10"/>
        <v>712383.13</v>
      </c>
      <c r="AN78" s="17">
        <f t="shared" si="11"/>
        <v>1016192.11</v>
      </c>
      <c r="AO78" s="19">
        <f t="shared" si="12"/>
        <v>1093333.53</v>
      </c>
      <c r="AP78" s="32">
        <f t="shared" si="13"/>
        <v>-77141.420000000042</v>
      </c>
    </row>
    <row r="79" spans="1:42" x14ac:dyDescent="0.2">
      <c r="A79" t="s">
        <v>560</v>
      </c>
      <c r="B79" t="s">
        <v>561</v>
      </c>
      <c r="C79" s="97">
        <v>3311</v>
      </c>
      <c r="D79" s="74" t="s">
        <v>1345</v>
      </c>
      <c r="E79" s="273" t="s">
        <v>1782</v>
      </c>
      <c r="F79" s="127">
        <v>112166.69</v>
      </c>
      <c r="G79" s="127">
        <v>0</v>
      </c>
      <c r="H79" s="127">
        <v>28924</v>
      </c>
      <c r="I79" s="273">
        <v>368766.71</v>
      </c>
      <c r="J79" s="273">
        <v>668934.18000000005</v>
      </c>
      <c r="K79" s="273"/>
      <c r="L79" s="273"/>
      <c r="N79" s="128">
        <v>4691.71</v>
      </c>
      <c r="Q79" s="273"/>
      <c r="R79" s="273">
        <v>-58902.06</v>
      </c>
      <c r="S79" s="273">
        <v>-819871.2</v>
      </c>
      <c r="T79" s="273">
        <v>2103024.29</v>
      </c>
      <c r="V79" s="100">
        <v>452025.81</v>
      </c>
      <c r="X79" s="100">
        <v>312.95</v>
      </c>
      <c r="Y79" s="100">
        <v>970240</v>
      </c>
      <c r="AB79" s="129">
        <v>1041933</v>
      </c>
      <c r="AD79" s="129">
        <v>14592</v>
      </c>
      <c r="AE79" s="129">
        <v>279016.59999999998</v>
      </c>
      <c r="AF79" s="129">
        <v>126988.38</v>
      </c>
      <c r="AJ79" s="129">
        <v>303.94</v>
      </c>
      <c r="AK79" s="103">
        <f t="shared" si="8"/>
        <v>141090.69</v>
      </c>
      <c r="AL79" s="37">
        <f t="shared" si="9"/>
        <v>4691.71</v>
      </c>
      <c r="AM79" s="26">
        <f t="shared" si="10"/>
        <v>136398.98000000001</v>
      </c>
      <c r="AN79" s="17">
        <f t="shared" si="11"/>
        <v>1422578.76</v>
      </c>
      <c r="AO79" s="19">
        <f t="shared" si="12"/>
        <v>1462833.92</v>
      </c>
      <c r="AP79" s="32">
        <f t="shared" si="13"/>
        <v>-40255.159999999916</v>
      </c>
    </row>
    <row r="80" spans="1:42" x14ac:dyDescent="0.2">
      <c r="A80" t="s">
        <v>560</v>
      </c>
      <c r="B80" t="s">
        <v>561</v>
      </c>
      <c r="C80" s="97">
        <v>2139</v>
      </c>
      <c r="D80" s="74" t="s">
        <v>1346</v>
      </c>
      <c r="E80" s="273" t="s">
        <v>1783</v>
      </c>
      <c r="F80" s="127">
        <v>185925.6</v>
      </c>
      <c r="G80" s="127">
        <v>0</v>
      </c>
      <c r="H80" s="127">
        <v>37472.82</v>
      </c>
      <c r="I80" s="273">
        <v>281391.01</v>
      </c>
      <c r="J80" s="273">
        <v>105063.02</v>
      </c>
      <c r="K80" s="273"/>
      <c r="L80" s="273"/>
      <c r="N80" s="128">
        <v>15400</v>
      </c>
      <c r="O80" s="128">
        <v>43200</v>
      </c>
      <c r="Q80" s="273"/>
      <c r="R80" s="273">
        <v>-696928.37</v>
      </c>
      <c r="S80" s="273">
        <v>67948.179999999993</v>
      </c>
      <c r="T80" s="273">
        <v>1431387.54</v>
      </c>
      <c r="V80" s="100">
        <v>329926.59999999998</v>
      </c>
      <c r="X80" s="100">
        <v>373.28</v>
      </c>
      <c r="Y80" s="100">
        <v>764120</v>
      </c>
      <c r="AB80" s="129">
        <v>866720</v>
      </c>
      <c r="AE80" s="129">
        <v>312444.12</v>
      </c>
      <c r="AF80" s="129">
        <v>157661.39000000001</v>
      </c>
      <c r="AJ80" s="129">
        <v>272.27</v>
      </c>
      <c r="AK80" s="103">
        <f t="shared" si="8"/>
        <v>223398.42</v>
      </c>
      <c r="AL80" s="37">
        <f t="shared" si="9"/>
        <v>58600</v>
      </c>
      <c r="AM80" s="26">
        <f t="shared" si="10"/>
        <v>164798.42000000001</v>
      </c>
      <c r="AN80" s="17">
        <f t="shared" si="11"/>
        <v>1094419.8799999999</v>
      </c>
      <c r="AO80" s="19">
        <f t="shared" si="12"/>
        <v>1337097.7800000003</v>
      </c>
      <c r="AP80" s="32">
        <f t="shared" si="13"/>
        <v>-242677.90000000037</v>
      </c>
    </row>
    <row r="81" spans="1:42" x14ac:dyDescent="0.2">
      <c r="A81" t="s">
        <v>560</v>
      </c>
      <c r="B81" t="s">
        <v>561</v>
      </c>
      <c r="C81" s="97">
        <v>4074</v>
      </c>
      <c r="D81" s="74" t="s">
        <v>1347</v>
      </c>
      <c r="E81" s="273" t="s">
        <v>1784</v>
      </c>
      <c r="F81" s="127">
        <v>544366.22</v>
      </c>
      <c r="G81" s="127">
        <v>0</v>
      </c>
      <c r="H81" s="127">
        <v>15967.87</v>
      </c>
      <c r="I81" s="273">
        <v>508263.78</v>
      </c>
      <c r="J81" s="273">
        <v>777201.22</v>
      </c>
      <c r="K81" s="273"/>
      <c r="L81" s="273"/>
      <c r="N81" s="128">
        <v>74632.41</v>
      </c>
      <c r="P81" s="128">
        <v>3020.92</v>
      </c>
      <c r="Q81" s="273"/>
      <c r="R81" s="273">
        <v>-172699.86</v>
      </c>
      <c r="S81" s="273">
        <v>-133174.92000000001</v>
      </c>
      <c r="T81" s="273">
        <v>2015625.01</v>
      </c>
      <c r="U81" s="100">
        <v>159.84</v>
      </c>
      <c r="V81" s="100">
        <v>655043.72</v>
      </c>
      <c r="W81" s="100">
        <v>600</v>
      </c>
      <c r="Y81" s="100">
        <v>1041530</v>
      </c>
      <c r="AA81" s="100">
        <v>81500</v>
      </c>
      <c r="AB81" s="129">
        <v>1322500</v>
      </c>
      <c r="AD81" s="129">
        <v>8148</v>
      </c>
      <c r="AE81" s="129">
        <v>240345.5</v>
      </c>
      <c r="AF81" s="129">
        <v>145946.64000000001</v>
      </c>
      <c r="AJ81" s="129">
        <v>547.89</v>
      </c>
      <c r="AK81" s="103">
        <f t="shared" si="8"/>
        <v>560334.09</v>
      </c>
      <c r="AL81" s="37">
        <f t="shared" si="9"/>
        <v>77653.33</v>
      </c>
      <c r="AM81" s="26">
        <f t="shared" si="10"/>
        <v>482680.75999999995</v>
      </c>
      <c r="AN81" s="17">
        <f t="shared" si="11"/>
        <v>1778833.56</v>
      </c>
      <c r="AO81" s="19">
        <f t="shared" si="12"/>
        <v>1717488.03</v>
      </c>
      <c r="AP81" s="32">
        <f t="shared" si="13"/>
        <v>61345.530000000028</v>
      </c>
    </row>
    <row r="82" spans="1:42" x14ac:dyDescent="0.2">
      <c r="A82" t="s">
        <v>560</v>
      </c>
      <c r="B82" t="s">
        <v>561</v>
      </c>
      <c r="C82" s="97">
        <v>2831</v>
      </c>
      <c r="D82" s="74" t="s">
        <v>1348</v>
      </c>
      <c r="E82" s="273" t="s">
        <v>1785</v>
      </c>
      <c r="F82" s="127">
        <v>241015.44</v>
      </c>
      <c r="G82" s="127">
        <v>0</v>
      </c>
      <c r="H82" s="127">
        <v>28625.87</v>
      </c>
      <c r="I82" s="273">
        <v>476629.13</v>
      </c>
      <c r="J82" s="273">
        <v>333492.06</v>
      </c>
      <c r="K82" s="273"/>
      <c r="L82" s="273"/>
      <c r="N82" s="128">
        <v>15900</v>
      </c>
      <c r="O82" s="128">
        <v>66624</v>
      </c>
      <c r="Q82" s="273"/>
      <c r="R82" s="273"/>
      <c r="S82" s="273">
        <v>-180077.09</v>
      </c>
      <c r="T82" s="273">
        <v>1211911.4099999999</v>
      </c>
      <c r="V82" s="100">
        <v>589293.94999999995</v>
      </c>
      <c r="X82" s="100">
        <v>294.73</v>
      </c>
      <c r="Y82" s="100">
        <v>977840</v>
      </c>
      <c r="AB82" s="129">
        <v>1198190</v>
      </c>
      <c r="AD82" s="129">
        <v>1200</v>
      </c>
      <c r="AE82" s="129">
        <v>261242.61</v>
      </c>
      <c r="AF82" s="129">
        <v>133528.89000000001</v>
      </c>
      <c r="AK82" s="103">
        <f t="shared" si="8"/>
        <v>269641.31</v>
      </c>
      <c r="AL82" s="37">
        <f t="shared" si="9"/>
        <v>82524</v>
      </c>
      <c r="AM82" s="26">
        <f t="shared" si="10"/>
        <v>187117.31</v>
      </c>
      <c r="AN82" s="17">
        <f t="shared" si="11"/>
        <v>1567428.68</v>
      </c>
      <c r="AO82" s="19">
        <f t="shared" si="12"/>
        <v>1594161.5</v>
      </c>
      <c r="AP82" s="32">
        <f t="shared" si="13"/>
        <v>-26732.820000000065</v>
      </c>
    </row>
    <row r="83" spans="1:42" x14ac:dyDescent="0.2">
      <c r="A83" t="s">
        <v>560</v>
      </c>
      <c r="B83" t="s">
        <v>561</v>
      </c>
      <c r="C83" s="97">
        <v>2983</v>
      </c>
      <c r="D83" s="74" t="s">
        <v>1349</v>
      </c>
      <c r="E83" s="273" t="s">
        <v>1786</v>
      </c>
      <c r="F83" s="127">
        <v>390162.54</v>
      </c>
      <c r="G83" s="127">
        <v>0</v>
      </c>
      <c r="H83" s="127">
        <v>46136.62</v>
      </c>
      <c r="I83" s="273">
        <v>719263.22</v>
      </c>
      <c r="J83" s="273">
        <v>155953.70000000001</v>
      </c>
      <c r="K83" s="273"/>
      <c r="L83" s="273"/>
      <c r="O83" s="128">
        <v>-53660</v>
      </c>
      <c r="Q83" s="273"/>
      <c r="R83" s="273">
        <v>-236855.16</v>
      </c>
      <c r="S83" s="273">
        <v>-355341.05</v>
      </c>
      <c r="T83" s="273">
        <v>1745362.84</v>
      </c>
      <c r="V83" s="100">
        <v>446038.07</v>
      </c>
      <c r="W83" s="100">
        <v>271890</v>
      </c>
      <c r="X83" s="100">
        <v>665.39</v>
      </c>
      <c r="Y83" s="100">
        <v>1183350</v>
      </c>
      <c r="AA83" s="100">
        <v>910</v>
      </c>
      <c r="AB83" s="129">
        <v>1324470</v>
      </c>
      <c r="AD83" s="129">
        <v>8749</v>
      </c>
      <c r="AE83" s="129">
        <v>257932.06</v>
      </c>
      <c r="AF83" s="129">
        <v>96655.86</v>
      </c>
      <c r="AK83" s="103">
        <f t="shared" si="8"/>
        <v>436299.16</v>
      </c>
      <c r="AL83" s="37">
        <f t="shared" si="9"/>
        <v>-53660</v>
      </c>
      <c r="AM83" s="26">
        <f t="shared" si="10"/>
        <v>489959.16</v>
      </c>
      <c r="AN83" s="17">
        <f t="shared" si="11"/>
        <v>1902853.46</v>
      </c>
      <c r="AO83" s="19">
        <f t="shared" si="12"/>
        <v>1687806.9200000002</v>
      </c>
      <c r="AP83" s="32">
        <f t="shared" si="13"/>
        <v>215046.5399999998</v>
      </c>
    </row>
    <row r="84" spans="1:42" x14ac:dyDescent="0.2">
      <c r="A84" t="s">
        <v>560</v>
      </c>
      <c r="B84" t="s">
        <v>561</v>
      </c>
      <c r="C84" s="97">
        <v>1867</v>
      </c>
      <c r="D84" s="74" t="s">
        <v>1350</v>
      </c>
      <c r="E84" s="273" t="s">
        <v>1787</v>
      </c>
      <c r="F84" s="127">
        <v>317292.86</v>
      </c>
      <c r="G84" s="127">
        <v>35600</v>
      </c>
      <c r="H84" s="127">
        <v>15043.85</v>
      </c>
      <c r="I84" s="273">
        <v>1014141.01</v>
      </c>
      <c r="J84" s="273">
        <v>399138.3</v>
      </c>
      <c r="K84" s="273"/>
      <c r="L84" s="273"/>
      <c r="N84" s="128">
        <v>15664.78</v>
      </c>
      <c r="O84" s="128">
        <v>35605</v>
      </c>
      <c r="Q84" s="273"/>
      <c r="R84" s="273">
        <v>-348891.95</v>
      </c>
      <c r="S84" s="273"/>
      <c r="T84" s="273">
        <v>1929262.58</v>
      </c>
      <c r="V84" s="100">
        <v>528754.46</v>
      </c>
      <c r="W84" s="100">
        <v>73250</v>
      </c>
      <c r="X84" s="100">
        <v>519.35</v>
      </c>
      <c r="Y84" s="100">
        <v>863660</v>
      </c>
      <c r="AA84" s="100">
        <v>135376</v>
      </c>
      <c r="AB84" s="129">
        <v>1040060</v>
      </c>
      <c r="AD84" s="129">
        <v>4048</v>
      </c>
      <c r="AE84" s="129">
        <v>261552.02</v>
      </c>
      <c r="AF84" s="129">
        <v>137591.41</v>
      </c>
      <c r="AJ84" s="129">
        <v>1209.77</v>
      </c>
      <c r="AK84" s="103">
        <f t="shared" si="8"/>
        <v>367936.70999999996</v>
      </c>
      <c r="AL84" s="37">
        <f t="shared" si="9"/>
        <v>51269.78</v>
      </c>
      <c r="AM84" s="26">
        <f t="shared" si="10"/>
        <v>316666.92999999993</v>
      </c>
      <c r="AN84" s="17">
        <f t="shared" si="11"/>
        <v>1601559.81</v>
      </c>
      <c r="AO84" s="19">
        <f t="shared" si="12"/>
        <v>1444461.2</v>
      </c>
      <c r="AP84" s="32">
        <f t="shared" si="13"/>
        <v>157098.6100000001</v>
      </c>
    </row>
    <row r="85" spans="1:42" x14ac:dyDescent="0.2">
      <c r="A85" t="s">
        <v>560</v>
      </c>
      <c r="B85" t="s">
        <v>561</v>
      </c>
      <c r="C85" s="97">
        <v>2692</v>
      </c>
      <c r="D85" s="74" t="s">
        <v>1351</v>
      </c>
      <c r="E85" s="273" t="s">
        <v>1788</v>
      </c>
      <c r="F85" s="127">
        <v>539855.18000000005</v>
      </c>
      <c r="G85" s="127">
        <v>0</v>
      </c>
      <c r="H85" s="127">
        <v>41702.239999999998</v>
      </c>
      <c r="I85" s="273">
        <v>394902.04</v>
      </c>
      <c r="J85" s="273">
        <v>288875.5</v>
      </c>
      <c r="K85" s="273"/>
      <c r="L85" s="273"/>
      <c r="Q85" s="273"/>
      <c r="R85" s="273">
        <v>-402225.1</v>
      </c>
      <c r="S85" s="273"/>
      <c r="T85" s="273">
        <v>1851699.47</v>
      </c>
      <c r="V85" s="100">
        <v>426321.06</v>
      </c>
      <c r="X85" s="100">
        <v>1759.54</v>
      </c>
      <c r="Y85" s="100">
        <v>867440</v>
      </c>
      <c r="AB85" s="129">
        <v>1130100</v>
      </c>
      <c r="AD85" s="129">
        <v>6884</v>
      </c>
      <c r="AE85" s="129">
        <v>202343.25</v>
      </c>
      <c r="AF85" s="129">
        <v>134055.34</v>
      </c>
      <c r="AJ85" s="129">
        <v>572.41999999999996</v>
      </c>
      <c r="AK85" s="103">
        <f t="shared" si="8"/>
        <v>581557.42000000004</v>
      </c>
      <c r="AL85" s="37">
        <f t="shared" si="9"/>
        <v>0</v>
      </c>
      <c r="AM85" s="26">
        <f t="shared" si="10"/>
        <v>581557.42000000004</v>
      </c>
      <c r="AN85" s="17">
        <f t="shared" si="11"/>
        <v>1295520.6000000001</v>
      </c>
      <c r="AO85" s="19">
        <f t="shared" si="12"/>
        <v>1473955.01</v>
      </c>
      <c r="AP85" s="32">
        <f t="shared" si="13"/>
        <v>-178434.40999999992</v>
      </c>
    </row>
    <row r="86" spans="1:42" x14ac:dyDescent="0.2">
      <c r="A86" t="s">
        <v>560</v>
      </c>
      <c r="B86" t="s">
        <v>561</v>
      </c>
      <c r="C86" s="97">
        <v>1950</v>
      </c>
      <c r="D86" s="74" t="s">
        <v>1352</v>
      </c>
      <c r="E86" s="273" t="s">
        <v>1789</v>
      </c>
      <c r="F86" s="127">
        <v>212584.98</v>
      </c>
      <c r="G86" s="127">
        <v>0</v>
      </c>
      <c r="H86" s="127">
        <v>19966.73</v>
      </c>
      <c r="I86" s="273">
        <v>620762.11</v>
      </c>
      <c r="J86" s="273">
        <v>155507.26999999999</v>
      </c>
      <c r="K86" s="273"/>
      <c r="L86" s="273"/>
      <c r="Q86" s="273"/>
      <c r="R86" s="273"/>
      <c r="S86" s="273">
        <v>-327045.09000000003</v>
      </c>
      <c r="T86" s="273">
        <v>1211766.1200000001</v>
      </c>
      <c r="V86" s="100">
        <v>496401.89</v>
      </c>
      <c r="X86" s="100">
        <v>816.94</v>
      </c>
      <c r="Y86" s="100">
        <v>775930</v>
      </c>
      <c r="AA86" s="100">
        <v>179380</v>
      </c>
      <c r="AB86" s="129">
        <v>1140658</v>
      </c>
      <c r="AD86" s="129">
        <v>3600</v>
      </c>
      <c r="AE86" s="129">
        <v>140461.95000000001</v>
      </c>
      <c r="AF86" s="129">
        <v>22893.69</v>
      </c>
      <c r="AJ86" s="129">
        <v>291.13</v>
      </c>
      <c r="AK86" s="103">
        <f t="shared" si="8"/>
        <v>232551.71000000002</v>
      </c>
      <c r="AL86" s="37">
        <f t="shared" si="9"/>
        <v>0</v>
      </c>
      <c r="AM86" s="26">
        <f t="shared" si="10"/>
        <v>232551.71000000002</v>
      </c>
      <c r="AN86" s="17">
        <f t="shared" si="11"/>
        <v>1452528.83</v>
      </c>
      <c r="AO86" s="19">
        <f t="shared" si="12"/>
        <v>1307904.7699999998</v>
      </c>
      <c r="AP86" s="32">
        <f t="shared" si="13"/>
        <v>144624.06000000029</v>
      </c>
    </row>
    <row r="87" spans="1:42" x14ac:dyDescent="0.2">
      <c r="A87" t="s">
        <v>560</v>
      </c>
      <c r="B87" t="s">
        <v>561</v>
      </c>
      <c r="C87" s="97">
        <v>2898</v>
      </c>
      <c r="D87" s="74" t="s">
        <v>1353</v>
      </c>
      <c r="E87" s="273" t="s">
        <v>1790</v>
      </c>
      <c r="F87" s="127">
        <v>559669.47</v>
      </c>
      <c r="G87" s="127">
        <v>0</v>
      </c>
      <c r="H87" s="127">
        <v>19141.25</v>
      </c>
      <c r="I87" s="273">
        <v>99789.31</v>
      </c>
      <c r="J87" s="273">
        <v>371742.36</v>
      </c>
      <c r="K87" s="273"/>
      <c r="L87" s="273"/>
      <c r="N87" s="128">
        <v>2400</v>
      </c>
      <c r="O87" s="128">
        <v>65000</v>
      </c>
      <c r="P87" s="128">
        <v>916.03</v>
      </c>
      <c r="Q87" s="273"/>
      <c r="R87" s="273">
        <v>240790.16</v>
      </c>
      <c r="S87" s="273">
        <v>-32572.99</v>
      </c>
      <c r="T87" s="273">
        <v>907622.82</v>
      </c>
      <c r="V87" s="100">
        <v>583997.15</v>
      </c>
      <c r="X87" s="100">
        <v>2686.08</v>
      </c>
      <c r="Y87" s="100">
        <v>1043730</v>
      </c>
      <c r="AB87" s="129">
        <v>1177930</v>
      </c>
      <c r="AC87" s="129">
        <v>17988</v>
      </c>
      <c r="AD87" s="129">
        <v>2184</v>
      </c>
      <c r="AE87" s="129">
        <v>508002.13</v>
      </c>
      <c r="AF87" s="129">
        <v>59916.65</v>
      </c>
      <c r="AJ87" s="129">
        <v>436.08</v>
      </c>
      <c r="AK87" s="103">
        <f t="shared" si="8"/>
        <v>578810.72</v>
      </c>
      <c r="AL87" s="37">
        <f t="shared" si="9"/>
        <v>68316.03</v>
      </c>
      <c r="AM87" s="26">
        <f t="shared" si="10"/>
        <v>510494.68999999994</v>
      </c>
      <c r="AN87" s="17">
        <f t="shared" si="11"/>
        <v>1630413.23</v>
      </c>
      <c r="AO87" s="19">
        <f t="shared" si="12"/>
        <v>1766456.8599999999</v>
      </c>
      <c r="AP87" s="32">
        <f t="shared" si="13"/>
        <v>-136043.62999999989</v>
      </c>
    </row>
    <row r="88" spans="1:42" x14ac:dyDescent="0.2">
      <c r="A88" t="s">
        <v>560</v>
      </c>
      <c r="B88" t="s">
        <v>561</v>
      </c>
      <c r="C88" s="97">
        <v>1653</v>
      </c>
      <c r="D88" s="74" t="s">
        <v>1354</v>
      </c>
      <c r="E88" s="273" t="s">
        <v>1860</v>
      </c>
      <c r="F88" s="127">
        <v>117257.28</v>
      </c>
      <c r="G88" s="127">
        <v>0</v>
      </c>
      <c r="H88" s="127">
        <v>21724.32</v>
      </c>
      <c r="I88" s="273">
        <v>782791.73</v>
      </c>
      <c r="J88" s="273">
        <v>120264.14</v>
      </c>
      <c r="K88" s="273"/>
      <c r="L88" s="273"/>
      <c r="N88" s="128">
        <v>5959.67</v>
      </c>
      <c r="Q88" s="273"/>
      <c r="R88" s="273">
        <v>-566780.43000000005</v>
      </c>
      <c r="S88" s="273">
        <v>-10764.92</v>
      </c>
      <c r="T88" s="273">
        <v>1583723.57</v>
      </c>
      <c r="V88" s="100">
        <v>416568.35</v>
      </c>
      <c r="X88" s="100">
        <v>292.18</v>
      </c>
      <c r="Y88" s="100">
        <v>986320</v>
      </c>
      <c r="AB88" s="129">
        <v>1120970</v>
      </c>
      <c r="AD88" s="129">
        <v>2738</v>
      </c>
      <c r="AE88" s="129">
        <v>121588.13</v>
      </c>
      <c r="AF88" s="129">
        <v>120155.12</v>
      </c>
      <c r="AH88" s="129">
        <v>4621.41</v>
      </c>
      <c r="AJ88" s="129">
        <v>334.29</v>
      </c>
      <c r="AK88" s="103">
        <f t="shared" si="8"/>
        <v>138981.6</v>
      </c>
      <c r="AL88" s="37">
        <f t="shared" si="9"/>
        <v>5959.67</v>
      </c>
      <c r="AM88" s="26">
        <f t="shared" si="10"/>
        <v>133021.93</v>
      </c>
      <c r="AN88" s="17">
        <f t="shared" si="11"/>
        <v>1403180.53</v>
      </c>
      <c r="AO88" s="19">
        <f t="shared" si="12"/>
        <v>1370406.95</v>
      </c>
      <c r="AP88" s="32">
        <f t="shared" si="13"/>
        <v>32773.580000000075</v>
      </c>
    </row>
    <row r="89" spans="1:42" x14ac:dyDescent="0.2">
      <c r="A89" t="s">
        <v>564</v>
      </c>
      <c r="B89" t="s">
        <v>565</v>
      </c>
      <c r="C89" s="97">
        <v>3711</v>
      </c>
      <c r="D89" s="74" t="s">
        <v>1355</v>
      </c>
      <c r="E89" s="273" t="s">
        <v>1791</v>
      </c>
      <c r="F89" s="127">
        <v>201325.56</v>
      </c>
      <c r="G89" s="127">
        <v>0</v>
      </c>
      <c r="H89" s="127">
        <v>301582.01</v>
      </c>
      <c r="I89" s="273">
        <v>231097.27</v>
      </c>
      <c r="J89" s="273">
        <v>8</v>
      </c>
      <c r="K89" s="273"/>
      <c r="L89" s="273"/>
      <c r="N89" s="128">
        <v>0</v>
      </c>
      <c r="Q89" s="273"/>
      <c r="R89" s="273"/>
      <c r="S89" s="273">
        <v>16686.54</v>
      </c>
      <c r="T89" s="273">
        <v>378263.7</v>
      </c>
      <c r="V89" s="100">
        <v>796626</v>
      </c>
      <c r="W89" s="100">
        <v>75000</v>
      </c>
      <c r="X89" s="100">
        <v>666.86</v>
      </c>
      <c r="AB89" s="129">
        <v>124582</v>
      </c>
      <c r="AE89" s="129">
        <v>297067.92</v>
      </c>
      <c r="AF89" s="129">
        <v>55420.34</v>
      </c>
      <c r="AK89" s="103">
        <f t="shared" si="8"/>
        <v>502907.57</v>
      </c>
      <c r="AL89" s="37">
        <f t="shared" si="9"/>
        <v>0</v>
      </c>
      <c r="AM89" s="26">
        <f t="shared" si="10"/>
        <v>502907.57</v>
      </c>
      <c r="AN89" s="17">
        <f t="shared" si="11"/>
        <v>872292.86</v>
      </c>
      <c r="AO89" s="19">
        <f t="shared" si="12"/>
        <v>477070.26</v>
      </c>
      <c r="AP89" s="32">
        <f t="shared" si="13"/>
        <v>395222.6</v>
      </c>
    </row>
    <row r="90" spans="1:42" x14ac:dyDescent="0.2">
      <c r="A90" t="s">
        <v>564</v>
      </c>
      <c r="B90" t="s">
        <v>565</v>
      </c>
      <c r="C90" s="97">
        <v>1437</v>
      </c>
      <c r="D90" s="74" t="s">
        <v>1356</v>
      </c>
      <c r="E90" s="273" t="s">
        <v>1792</v>
      </c>
      <c r="F90" s="127">
        <v>317916.65999999997</v>
      </c>
      <c r="G90" s="127">
        <v>0</v>
      </c>
      <c r="H90" s="127">
        <v>42951.45</v>
      </c>
      <c r="I90" s="273">
        <v>323497.93</v>
      </c>
      <c r="J90" s="273">
        <v>124114.56</v>
      </c>
      <c r="K90" s="273"/>
      <c r="L90" s="273"/>
      <c r="M90" s="128">
        <v>6000</v>
      </c>
      <c r="N90" s="128">
        <v>13340</v>
      </c>
      <c r="Q90" s="273"/>
      <c r="R90" s="273"/>
      <c r="S90" s="273">
        <v>1178.08</v>
      </c>
      <c r="T90" s="273">
        <v>646850.12</v>
      </c>
      <c r="V90" s="100">
        <v>483560.79</v>
      </c>
      <c r="W90" s="100">
        <v>45000</v>
      </c>
      <c r="X90" s="100">
        <v>669.35</v>
      </c>
      <c r="Y90" s="100">
        <v>238982</v>
      </c>
      <c r="AB90" s="129">
        <v>308842</v>
      </c>
      <c r="AE90" s="129">
        <v>168824.5</v>
      </c>
      <c r="AF90" s="129">
        <v>112733.24</v>
      </c>
      <c r="AK90" s="103">
        <f t="shared" si="8"/>
        <v>360868.11</v>
      </c>
      <c r="AL90" s="37">
        <f t="shared" si="9"/>
        <v>19340</v>
      </c>
      <c r="AM90" s="26">
        <f t="shared" si="10"/>
        <v>341528.11</v>
      </c>
      <c r="AN90" s="17">
        <f t="shared" si="11"/>
        <v>768212.14</v>
      </c>
      <c r="AO90" s="19">
        <f t="shared" si="12"/>
        <v>590399.74</v>
      </c>
      <c r="AP90" s="32">
        <f t="shared" si="13"/>
        <v>177812.40000000002</v>
      </c>
    </row>
    <row r="91" spans="1:42" x14ac:dyDescent="0.2">
      <c r="A91" t="s">
        <v>564</v>
      </c>
      <c r="B91" t="s">
        <v>565</v>
      </c>
      <c r="C91" s="97">
        <v>3388</v>
      </c>
      <c r="D91" s="74" t="s">
        <v>1357</v>
      </c>
      <c r="E91" s="273" t="s">
        <v>1793</v>
      </c>
      <c r="F91" s="127">
        <v>344113.47</v>
      </c>
      <c r="G91" s="127">
        <v>0</v>
      </c>
      <c r="H91" s="127">
        <v>107154.58</v>
      </c>
      <c r="I91" s="273">
        <v>2973744.04</v>
      </c>
      <c r="J91" s="273">
        <v>267767.71999999997</v>
      </c>
      <c r="K91" s="273"/>
      <c r="L91" s="273"/>
      <c r="M91" s="128">
        <v>5000</v>
      </c>
      <c r="N91" s="128">
        <v>6300</v>
      </c>
      <c r="Q91" s="273"/>
      <c r="R91" s="273"/>
      <c r="S91" s="273"/>
      <c r="T91" s="273">
        <v>3382854.97</v>
      </c>
      <c r="V91" s="100">
        <v>776027.28</v>
      </c>
      <c r="W91" s="100">
        <v>71500</v>
      </c>
      <c r="X91" s="100">
        <v>487.57</v>
      </c>
      <c r="Y91" s="100">
        <v>903994</v>
      </c>
      <c r="AA91" s="100">
        <v>132300</v>
      </c>
      <c r="AB91" s="129">
        <v>1101674</v>
      </c>
      <c r="AE91" s="129">
        <v>255537.69</v>
      </c>
      <c r="AF91" s="129">
        <v>207349.32</v>
      </c>
      <c r="AK91" s="103">
        <f t="shared" si="8"/>
        <v>451268.05</v>
      </c>
      <c r="AL91" s="37">
        <f t="shared" si="9"/>
        <v>11300</v>
      </c>
      <c r="AM91" s="26">
        <f t="shared" si="10"/>
        <v>439968.05</v>
      </c>
      <c r="AN91" s="17">
        <f t="shared" si="11"/>
        <v>1884308.85</v>
      </c>
      <c r="AO91" s="19">
        <f t="shared" si="12"/>
        <v>1564561.01</v>
      </c>
      <c r="AP91" s="32">
        <f t="shared" si="13"/>
        <v>319747.84000000008</v>
      </c>
    </row>
    <row r="92" spans="1:42" x14ac:dyDescent="0.2">
      <c r="A92" t="s">
        <v>564</v>
      </c>
      <c r="B92" t="s">
        <v>565</v>
      </c>
      <c r="C92" s="97">
        <v>2340</v>
      </c>
      <c r="D92" s="74" t="s">
        <v>1358</v>
      </c>
      <c r="E92" s="273" t="s">
        <v>1794</v>
      </c>
      <c r="F92" s="127">
        <v>374648.36</v>
      </c>
      <c r="G92" s="127">
        <v>0</v>
      </c>
      <c r="H92" s="127">
        <v>130045.82</v>
      </c>
      <c r="I92" s="273">
        <v>463494.67</v>
      </c>
      <c r="J92" s="273">
        <v>226863.57</v>
      </c>
      <c r="K92" s="273"/>
      <c r="L92" s="273"/>
      <c r="M92" s="128">
        <v>5100</v>
      </c>
      <c r="N92" s="128">
        <v>8205</v>
      </c>
      <c r="Q92" s="273"/>
      <c r="R92" s="273"/>
      <c r="S92" s="273">
        <v>5661.82</v>
      </c>
      <c r="T92" s="273">
        <v>1045747.78</v>
      </c>
      <c r="V92" s="100">
        <v>579117.86</v>
      </c>
      <c r="W92" s="100">
        <v>35800</v>
      </c>
      <c r="X92" s="100">
        <v>1420.78</v>
      </c>
      <c r="Y92" s="100">
        <v>610208.1</v>
      </c>
      <c r="AB92" s="129">
        <v>674958.1</v>
      </c>
      <c r="AE92" s="129">
        <v>280533.33</v>
      </c>
      <c r="AF92" s="129">
        <v>92377.49</v>
      </c>
      <c r="AK92" s="103">
        <f t="shared" si="8"/>
        <v>504694.18</v>
      </c>
      <c r="AL92" s="37">
        <f t="shared" si="9"/>
        <v>13305</v>
      </c>
      <c r="AM92" s="26">
        <f t="shared" si="10"/>
        <v>491389.18</v>
      </c>
      <c r="AN92" s="17">
        <f t="shared" si="11"/>
        <v>1226546.74</v>
      </c>
      <c r="AO92" s="19">
        <f t="shared" si="12"/>
        <v>1047868.9199999999</v>
      </c>
      <c r="AP92" s="32">
        <f t="shared" si="13"/>
        <v>178677.82000000007</v>
      </c>
    </row>
    <row r="93" spans="1:42" x14ac:dyDescent="0.2">
      <c r="A93" t="s">
        <v>564</v>
      </c>
      <c r="B93" t="s">
        <v>565</v>
      </c>
      <c r="C93" s="97">
        <v>2160</v>
      </c>
      <c r="D93" s="74" t="s">
        <v>1359</v>
      </c>
      <c r="E93" s="273" t="s">
        <v>1795</v>
      </c>
      <c r="F93" s="127">
        <v>183400.28</v>
      </c>
      <c r="G93" s="127">
        <v>0</v>
      </c>
      <c r="H93" s="127">
        <v>86972.57</v>
      </c>
      <c r="I93" s="273">
        <v>42859.1</v>
      </c>
      <c r="J93" s="273">
        <v>160218.56</v>
      </c>
      <c r="K93" s="273"/>
      <c r="L93" s="273"/>
      <c r="N93" s="128">
        <v>0</v>
      </c>
      <c r="Q93" s="273"/>
      <c r="R93" s="273"/>
      <c r="S93" s="273"/>
      <c r="T93" s="273">
        <v>320699.84999999998</v>
      </c>
      <c r="V93" s="100">
        <v>593761.89</v>
      </c>
      <c r="Y93" s="100">
        <v>905770.5</v>
      </c>
      <c r="AB93" s="129">
        <v>1052730.5</v>
      </c>
      <c r="AE93" s="129">
        <v>183817.45</v>
      </c>
      <c r="AF93" s="129">
        <v>32575.78</v>
      </c>
      <c r="AK93" s="103">
        <f t="shared" si="8"/>
        <v>270372.84999999998</v>
      </c>
      <c r="AL93" s="37">
        <f t="shared" si="9"/>
        <v>0</v>
      </c>
      <c r="AM93" s="26">
        <f t="shared" si="10"/>
        <v>270372.84999999998</v>
      </c>
      <c r="AN93" s="17">
        <f t="shared" si="11"/>
        <v>1499532.3900000001</v>
      </c>
      <c r="AO93" s="19">
        <f t="shared" si="12"/>
        <v>1269123.73</v>
      </c>
      <c r="AP93" s="32">
        <f t="shared" si="13"/>
        <v>230408.66000000015</v>
      </c>
    </row>
    <row r="94" spans="1:42" x14ac:dyDescent="0.2">
      <c r="A94" t="s">
        <v>564</v>
      </c>
      <c r="B94" t="s">
        <v>565</v>
      </c>
      <c r="C94" s="97">
        <v>1723</v>
      </c>
      <c r="D94" s="74" t="s">
        <v>1360</v>
      </c>
      <c r="E94" s="273" t="s">
        <v>1796</v>
      </c>
      <c r="F94" s="127">
        <v>405901.86</v>
      </c>
      <c r="G94" s="127">
        <v>0</v>
      </c>
      <c r="H94" s="127">
        <v>28523.33</v>
      </c>
      <c r="I94" s="273">
        <v>709044.33</v>
      </c>
      <c r="J94" s="273">
        <v>14606.82</v>
      </c>
      <c r="K94" s="273"/>
      <c r="L94" s="273"/>
      <c r="N94" s="128">
        <v>11600</v>
      </c>
      <c r="Q94" s="273"/>
      <c r="R94" s="273"/>
      <c r="S94" s="273">
        <v>2408.91</v>
      </c>
      <c r="T94" s="273">
        <v>784633.1</v>
      </c>
      <c r="V94" s="100">
        <v>464626.3</v>
      </c>
      <c r="W94" s="100">
        <v>75115</v>
      </c>
      <c r="X94" s="100">
        <v>743.56</v>
      </c>
      <c r="Y94" s="100">
        <v>422940</v>
      </c>
      <c r="AA94" s="100">
        <v>147294</v>
      </c>
      <c r="AB94" s="129">
        <v>558180</v>
      </c>
      <c r="AE94" s="129">
        <v>104649.86</v>
      </c>
      <c r="AF94" s="129">
        <v>79880.67</v>
      </c>
      <c r="AK94" s="103">
        <f t="shared" si="8"/>
        <v>434425.19</v>
      </c>
      <c r="AL94" s="37">
        <f t="shared" si="9"/>
        <v>11600</v>
      </c>
      <c r="AM94" s="26">
        <f t="shared" si="10"/>
        <v>422825.19</v>
      </c>
      <c r="AN94" s="17">
        <f t="shared" si="11"/>
        <v>1110718.8600000001</v>
      </c>
      <c r="AO94" s="19">
        <f t="shared" si="12"/>
        <v>742710.53</v>
      </c>
      <c r="AP94" s="32">
        <f t="shared" si="13"/>
        <v>368008.33000000007</v>
      </c>
    </row>
    <row r="95" spans="1:42" x14ac:dyDescent="0.2">
      <c r="A95" t="s">
        <v>564</v>
      </c>
      <c r="B95" t="s">
        <v>565</v>
      </c>
      <c r="C95" s="97">
        <v>2675</v>
      </c>
      <c r="D95" s="74" t="s">
        <v>1361</v>
      </c>
      <c r="E95" s="273" t="s">
        <v>1797</v>
      </c>
      <c r="F95" s="127">
        <v>623060.87</v>
      </c>
      <c r="G95" s="127">
        <v>17680</v>
      </c>
      <c r="H95" s="127">
        <v>61007.4</v>
      </c>
      <c r="I95" s="273">
        <v>191672.2</v>
      </c>
      <c r="J95" s="273">
        <v>481991.79</v>
      </c>
      <c r="K95" s="273"/>
      <c r="L95" s="273"/>
      <c r="M95" s="128">
        <v>6000</v>
      </c>
      <c r="N95" s="128">
        <v>17600</v>
      </c>
      <c r="P95" s="128">
        <v>4159</v>
      </c>
      <c r="Q95" s="273"/>
      <c r="R95" s="273"/>
      <c r="S95" s="273"/>
      <c r="T95" s="273">
        <v>573056.03</v>
      </c>
      <c r="U95" s="100">
        <v>2506.9</v>
      </c>
      <c r="V95" s="100">
        <v>1140770.97</v>
      </c>
      <c r="W95" s="100">
        <v>89310</v>
      </c>
      <c r="Y95" s="100">
        <v>995830</v>
      </c>
      <c r="AA95" s="100">
        <v>143262</v>
      </c>
      <c r="AB95" s="129">
        <v>1075980</v>
      </c>
      <c r="AE95" s="129">
        <v>421969.04</v>
      </c>
      <c r="AF95" s="129">
        <v>94859.6</v>
      </c>
      <c r="AK95" s="103">
        <f t="shared" si="8"/>
        <v>701748.27</v>
      </c>
      <c r="AL95" s="37">
        <f t="shared" si="9"/>
        <v>27759</v>
      </c>
      <c r="AM95" s="26">
        <f t="shared" si="10"/>
        <v>673989.27</v>
      </c>
      <c r="AN95" s="17">
        <f t="shared" si="11"/>
        <v>2371679.87</v>
      </c>
      <c r="AO95" s="19">
        <f t="shared" si="12"/>
        <v>1592808.6400000001</v>
      </c>
      <c r="AP95" s="32">
        <f t="shared" si="13"/>
        <v>778871.23</v>
      </c>
    </row>
    <row r="96" spans="1:42" x14ac:dyDescent="0.2">
      <c r="A96" t="s">
        <v>564</v>
      </c>
      <c r="B96" t="s">
        <v>565</v>
      </c>
      <c r="C96" s="97">
        <v>1715</v>
      </c>
      <c r="D96" s="74" t="s">
        <v>1362</v>
      </c>
      <c r="E96" s="273" t="s">
        <v>1798</v>
      </c>
      <c r="F96" s="127">
        <v>254666.85</v>
      </c>
      <c r="G96" s="127">
        <v>0</v>
      </c>
      <c r="H96" s="127">
        <v>112803.81</v>
      </c>
      <c r="I96" s="273">
        <v>1672796.39</v>
      </c>
      <c r="J96" s="273">
        <v>172420.54</v>
      </c>
      <c r="K96" s="273"/>
      <c r="L96" s="273"/>
      <c r="M96" s="128">
        <v>6000</v>
      </c>
      <c r="N96" s="128">
        <v>7050</v>
      </c>
      <c r="Q96" s="273"/>
      <c r="R96" s="273"/>
      <c r="S96" s="273">
        <v>2118.79</v>
      </c>
      <c r="T96" s="273">
        <v>1997218.5</v>
      </c>
      <c r="V96" s="100">
        <v>479843.61</v>
      </c>
      <c r="X96" s="100">
        <v>720.25</v>
      </c>
      <c r="Y96" s="100">
        <v>622120</v>
      </c>
      <c r="AA96" s="100">
        <v>161532</v>
      </c>
      <c r="AB96" s="129">
        <v>782910</v>
      </c>
      <c r="AE96" s="129">
        <v>157629.26</v>
      </c>
      <c r="AF96" s="129">
        <v>114297.3</v>
      </c>
      <c r="AK96" s="103">
        <f t="shared" si="8"/>
        <v>367470.66000000003</v>
      </c>
      <c r="AL96" s="37">
        <f t="shared" si="9"/>
        <v>13050</v>
      </c>
      <c r="AM96" s="26">
        <f t="shared" si="10"/>
        <v>354420.66000000003</v>
      </c>
      <c r="AN96" s="17">
        <f t="shared" si="11"/>
        <v>1264215.8599999999</v>
      </c>
      <c r="AO96" s="19">
        <f t="shared" si="12"/>
        <v>1054836.56</v>
      </c>
      <c r="AP96" s="32">
        <f t="shared" si="13"/>
        <v>209379.29999999981</v>
      </c>
    </row>
    <row r="97" spans="1:42" x14ac:dyDescent="0.2">
      <c r="A97" t="s">
        <v>564</v>
      </c>
      <c r="B97" t="s">
        <v>565</v>
      </c>
      <c r="C97" s="97">
        <v>3187</v>
      </c>
      <c r="D97" s="74" t="s">
        <v>1363</v>
      </c>
      <c r="E97" s="273" t="s">
        <v>1799</v>
      </c>
      <c r="F97" s="127">
        <v>216082.25</v>
      </c>
      <c r="G97" s="127">
        <v>0</v>
      </c>
      <c r="H97" s="127">
        <v>20823.04</v>
      </c>
      <c r="I97" s="273">
        <v>224733.06</v>
      </c>
      <c r="J97" s="273">
        <v>160547.63</v>
      </c>
      <c r="K97" s="273"/>
      <c r="L97" s="273"/>
      <c r="M97" s="128">
        <v>5800</v>
      </c>
      <c r="N97" s="128">
        <v>3300</v>
      </c>
      <c r="Q97" s="273"/>
      <c r="R97" s="273"/>
      <c r="S97" s="273">
        <v>4633.1899999999996</v>
      </c>
      <c r="T97" s="273">
        <v>569833.9</v>
      </c>
      <c r="V97" s="100">
        <v>535612</v>
      </c>
      <c r="X97" s="100">
        <v>662.34</v>
      </c>
      <c r="Y97" s="100">
        <v>828081.1</v>
      </c>
      <c r="AA97" s="100">
        <v>132300</v>
      </c>
      <c r="AB97" s="129">
        <v>1020481.1</v>
      </c>
      <c r="AE97" s="129">
        <v>326599.87</v>
      </c>
      <c r="AF97" s="129">
        <v>40721.58</v>
      </c>
      <c r="AK97" s="103">
        <f t="shared" si="8"/>
        <v>236905.29</v>
      </c>
      <c r="AL97" s="37">
        <f t="shared" si="9"/>
        <v>9100</v>
      </c>
      <c r="AM97" s="26">
        <f t="shared" si="10"/>
        <v>227805.29</v>
      </c>
      <c r="AN97" s="17">
        <f t="shared" si="11"/>
        <v>1496655.44</v>
      </c>
      <c r="AO97" s="19">
        <f t="shared" si="12"/>
        <v>1387802.55</v>
      </c>
      <c r="AP97" s="32">
        <f t="shared" si="13"/>
        <v>108852.8899999999</v>
      </c>
    </row>
    <row r="98" spans="1:42" x14ac:dyDescent="0.2">
      <c r="A98" t="s">
        <v>564</v>
      </c>
      <c r="B98" t="s">
        <v>565</v>
      </c>
      <c r="C98" s="97">
        <v>2867</v>
      </c>
      <c r="D98" s="74" t="s">
        <v>1364</v>
      </c>
      <c r="E98" s="273" t="s">
        <v>1800</v>
      </c>
      <c r="F98" s="127">
        <v>620343.57999999996</v>
      </c>
      <c r="G98" s="127">
        <v>0</v>
      </c>
      <c r="H98" s="127">
        <v>37167.64</v>
      </c>
      <c r="I98" s="273">
        <v>60020.76</v>
      </c>
      <c r="J98" s="273">
        <v>532864.71</v>
      </c>
      <c r="K98" s="273"/>
      <c r="L98" s="273"/>
      <c r="M98" s="128">
        <v>12600</v>
      </c>
      <c r="N98" s="128">
        <v>5153.79</v>
      </c>
      <c r="P98" s="128">
        <v>90</v>
      </c>
      <c r="Q98" s="273"/>
      <c r="R98" s="273"/>
      <c r="S98" s="273">
        <v>13216</v>
      </c>
      <c r="T98" s="273">
        <v>528870.26</v>
      </c>
      <c r="V98" s="100">
        <v>648222.97</v>
      </c>
      <c r="W98" s="100">
        <v>442200</v>
      </c>
      <c r="X98" s="100">
        <v>596.88</v>
      </c>
      <c r="Y98" s="100">
        <v>788480</v>
      </c>
      <c r="AA98" s="100">
        <v>49000</v>
      </c>
      <c r="AB98" s="129">
        <v>970362</v>
      </c>
      <c r="AE98" s="129">
        <v>228478.21</v>
      </c>
      <c r="AK98" s="103">
        <f t="shared" si="8"/>
        <v>657511.22</v>
      </c>
      <c r="AL98" s="37">
        <f t="shared" si="9"/>
        <v>17843.79</v>
      </c>
      <c r="AM98" s="26">
        <f t="shared" si="10"/>
        <v>639667.42999999993</v>
      </c>
      <c r="AN98" s="17">
        <f t="shared" si="11"/>
        <v>1928499.8499999999</v>
      </c>
      <c r="AO98" s="19">
        <f t="shared" si="12"/>
        <v>1198840.21</v>
      </c>
      <c r="AP98" s="32">
        <f t="shared" si="13"/>
        <v>729659.6399999999</v>
      </c>
    </row>
    <row r="99" spans="1:42" x14ac:dyDescent="0.2">
      <c r="A99" t="s">
        <v>564</v>
      </c>
      <c r="B99" t="s">
        <v>565</v>
      </c>
      <c r="C99" s="97">
        <v>3076</v>
      </c>
      <c r="D99" s="74" t="s">
        <v>1365</v>
      </c>
      <c r="E99" s="273" t="s">
        <v>1801</v>
      </c>
      <c r="F99" s="127">
        <v>478828.48</v>
      </c>
      <c r="G99" s="127">
        <v>0</v>
      </c>
      <c r="H99" s="127">
        <v>308716.23</v>
      </c>
      <c r="I99" s="273">
        <v>25667.75</v>
      </c>
      <c r="J99" s="273">
        <v>173066.48</v>
      </c>
      <c r="K99" s="273"/>
      <c r="L99" s="273"/>
      <c r="M99" s="128">
        <v>5500</v>
      </c>
      <c r="N99" s="128">
        <v>6600</v>
      </c>
      <c r="P99" s="128">
        <v>1794.39</v>
      </c>
      <c r="Q99" s="273"/>
      <c r="R99" s="273"/>
      <c r="S99" s="273">
        <v>4096.88</v>
      </c>
      <c r="T99" s="273">
        <v>713142.2</v>
      </c>
      <c r="V99" s="100">
        <v>985235.96</v>
      </c>
      <c r="X99" s="100">
        <v>993.65</v>
      </c>
      <c r="Y99" s="100">
        <v>808981</v>
      </c>
      <c r="Z99" s="100">
        <v>2</v>
      </c>
      <c r="AA99" s="100">
        <v>132300</v>
      </c>
      <c r="AB99" s="129">
        <v>1042753</v>
      </c>
      <c r="AE99" s="129">
        <v>452444.43</v>
      </c>
      <c r="AF99" s="129">
        <v>82760.710000000006</v>
      </c>
      <c r="AK99" s="103">
        <f t="shared" si="8"/>
        <v>787544.71</v>
      </c>
      <c r="AL99" s="37">
        <f t="shared" si="9"/>
        <v>13894.39</v>
      </c>
      <c r="AM99" s="26">
        <f t="shared" si="10"/>
        <v>773650.32</v>
      </c>
      <c r="AN99" s="17">
        <f t="shared" si="11"/>
        <v>1927512.6099999999</v>
      </c>
      <c r="AO99" s="19">
        <f t="shared" si="12"/>
        <v>1577958.14</v>
      </c>
      <c r="AP99" s="32">
        <f t="shared" si="13"/>
        <v>349554.47</v>
      </c>
    </row>
    <row r="100" spans="1:42" x14ac:dyDescent="0.2">
      <c r="A100" t="s">
        <v>564</v>
      </c>
      <c r="B100" t="s">
        <v>565</v>
      </c>
      <c r="C100" s="97">
        <v>2086</v>
      </c>
      <c r="D100" s="74" t="s">
        <v>1366</v>
      </c>
      <c r="E100" s="273" t="s">
        <v>1802</v>
      </c>
      <c r="F100" s="127">
        <v>316315.58</v>
      </c>
      <c r="G100" s="127">
        <v>0</v>
      </c>
      <c r="H100" s="127">
        <v>52589.02</v>
      </c>
      <c r="I100" s="273">
        <v>398518.48</v>
      </c>
      <c r="J100" s="273">
        <v>220571.51999999999</v>
      </c>
      <c r="K100" s="273"/>
      <c r="L100" s="273"/>
      <c r="M100" s="128">
        <v>6000</v>
      </c>
      <c r="N100" s="128">
        <v>22380</v>
      </c>
      <c r="Q100" s="273"/>
      <c r="R100" s="273"/>
      <c r="S100" s="273">
        <v>8923.52</v>
      </c>
      <c r="T100" s="273">
        <v>673323.61</v>
      </c>
      <c r="V100" s="100">
        <v>814540.26</v>
      </c>
      <c r="X100" s="100">
        <v>820.68</v>
      </c>
      <c r="Y100" s="100">
        <v>799190</v>
      </c>
      <c r="AB100" s="129">
        <v>933170</v>
      </c>
      <c r="AE100" s="129">
        <v>140057.71</v>
      </c>
      <c r="AF100" s="129">
        <v>95752.76</v>
      </c>
      <c r="AK100" s="103">
        <f t="shared" ref="AK100:AK131" si="14">SUM(F100:H100)</f>
        <v>368904.60000000003</v>
      </c>
      <c r="AL100" s="37">
        <f t="shared" si="9"/>
        <v>28380</v>
      </c>
      <c r="AM100" s="26">
        <f t="shared" si="10"/>
        <v>340524.60000000003</v>
      </c>
      <c r="AN100" s="17">
        <f t="shared" si="11"/>
        <v>1614550.94</v>
      </c>
      <c r="AO100" s="19">
        <f t="shared" si="12"/>
        <v>1168980.47</v>
      </c>
      <c r="AP100" s="32">
        <f t="shared" si="13"/>
        <v>445570.47</v>
      </c>
    </row>
    <row r="101" spans="1:42" x14ac:dyDescent="0.2">
      <c r="A101" t="s">
        <v>564</v>
      </c>
      <c r="B101" t="s">
        <v>565</v>
      </c>
      <c r="C101" s="97">
        <v>1893</v>
      </c>
      <c r="D101" s="74" t="s">
        <v>1367</v>
      </c>
      <c r="E101" s="273" t="s">
        <v>1803</v>
      </c>
      <c r="F101" s="127">
        <v>358538.28</v>
      </c>
      <c r="G101" s="127">
        <v>0</v>
      </c>
      <c r="H101" s="127">
        <v>744705.17</v>
      </c>
      <c r="I101" s="273">
        <v>3</v>
      </c>
      <c r="J101" s="273">
        <v>321353.18</v>
      </c>
      <c r="K101" s="273"/>
      <c r="L101" s="273"/>
      <c r="M101" s="128">
        <v>5500</v>
      </c>
      <c r="N101" s="128">
        <v>6300</v>
      </c>
      <c r="Q101" s="273"/>
      <c r="R101" s="273"/>
      <c r="S101" s="273">
        <v>680.33</v>
      </c>
      <c r="T101" s="273">
        <v>1404582.07</v>
      </c>
      <c r="U101" s="100">
        <v>1164.3</v>
      </c>
      <c r="V101" s="100">
        <v>641867.39</v>
      </c>
      <c r="Y101" s="100">
        <v>856310</v>
      </c>
      <c r="AB101" s="129">
        <v>908258</v>
      </c>
      <c r="AE101" s="129">
        <v>446426.16</v>
      </c>
      <c r="AF101" s="129">
        <v>36211.300000000003</v>
      </c>
      <c r="AK101" s="103">
        <f t="shared" si="14"/>
        <v>1103243.4500000002</v>
      </c>
      <c r="AL101" s="37">
        <f t="shared" si="9"/>
        <v>11800</v>
      </c>
      <c r="AM101" s="26">
        <f t="shared" si="10"/>
        <v>1091443.4500000002</v>
      </c>
      <c r="AN101" s="17">
        <f t="shared" si="11"/>
        <v>1499341.69</v>
      </c>
      <c r="AO101" s="19">
        <f t="shared" si="12"/>
        <v>1390895.46</v>
      </c>
      <c r="AP101" s="32">
        <f t="shared" si="13"/>
        <v>108446.22999999998</v>
      </c>
    </row>
    <row r="102" spans="1:42" x14ac:dyDescent="0.2">
      <c r="A102" t="s">
        <v>564</v>
      </c>
      <c r="B102" t="s">
        <v>565</v>
      </c>
      <c r="C102" s="97">
        <v>2677</v>
      </c>
      <c r="D102" s="74" t="s">
        <v>1368</v>
      </c>
      <c r="E102" s="273" t="s">
        <v>1804</v>
      </c>
      <c r="F102" s="127">
        <v>337937.73</v>
      </c>
      <c r="G102" s="127">
        <v>0</v>
      </c>
      <c r="H102" s="127">
        <v>54677.22</v>
      </c>
      <c r="I102" s="273">
        <v>344293.53</v>
      </c>
      <c r="J102" s="273">
        <v>162302</v>
      </c>
      <c r="K102" s="273"/>
      <c r="L102" s="273"/>
      <c r="N102" s="128">
        <v>6180</v>
      </c>
      <c r="Q102" s="273"/>
      <c r="R102" s="273">
        <v>-368974.66</v>
      </c>
      <c r="S102" s="273">
        <v>222353.05</v>
      </c>
      <c r="T102" s="273">
        <v>852142.64</v>
      </c>
      <c r="V102" s="100">
        <v>519430.44</v>
      </c>
      <c r="W102" s="100">
        <v>130000</v>
      </c>
      <c r="X102" s="100">
        <v>1219.68</v>
      </c>
      <c r="Y102" s="100">
        <v>972930</v>
      </c>
      <c r="AB102" s="129">
        <v>1113940</v>
      </c>
      <c r="AE102" s="129">
        <v>231687.05</v>
      </c>
      <c r="AF102" s="129">
        <v>53110.82</v>
      </c>
      <c r="AK102" s="103">
        <f t="shared" si="14"/>
        <v>392614.94999999995</v>
      </c>
      <c r="AL102" s="37">
        <f t="shared" si="9"/>
        <v>6180</v>
      </c>
      <c r="AM102" s="26">
        <f t="shared" si="10"/>
        <v>386434.94999999995</v>
      </c>
      <c r="AN102" s="17">
        <f t="shared" si="11"/>
        <v>1623580.12</v>
      </c>
      <c r="AO102" s="19">
        <f t="shared" si="12"/>
        <v>1398737.87</v>
      </c>
      <c r="AP102" s="32">
        <f t="shared" si="13"/>
        <v>224842.25</v>
      </c>
    </row>
    <row r="103" spans="1:42" x14ac:dyDescent="0.2">
      <c r="A103" t="s">
        <v>564</v>
      </c>
      <c r="B103" t="s">
        <v>565</v>
      </c>
      <c r="C103" s="97">
        <v>2827</v>
      </c>
      <c r="D103" s="74" t="s">
        <v>1369</v>
      </c>
      <c r="E103" s="273" t="s">
        <v>1807</v>
      </c>
      <c r="F103" s="127">
        <v>346144.95</v>
      </c>
      <c r="G103" s="127">
        <v>0</v>
      </c>
      <c r="H103" s="127">
        <v>42828.53</v>
      </c>
      <c r="I103" s="273">
        <v>91947.22</v>
      </c>
      <c r="J103" s="273">
        <v>-32636.84</v>
      </c>
      <c r="K103" s="273"/>
      <c r="L103" s="273"/>
      <c r="M103" s="128">
        <v>5500</v>
      </c>
      <c r="N103" s="128">
        <v>15340</v>
      </c>
      <c r="Q103" s="273"/>
      <c r="R103" s="273"/>
      <c r="S103" s="273">
        <v>22861.49</v>
      </c>
      <c r="T103" s="273">
        <v>474645.55</v>
      </c>
      <c r="V103" s="100">
        <v>583838.47</v>
      </c>
      <c r="X103" s="100">
        <v>1780.25</v>
      </c>
      <c r="Y103" s="100">
        <v>1031668</v>
      </c>
      <c r="AB103" s="129">
        <v>1091368</v>
      </c>
      <c r="AE103" s="129">
        <v>173322.1</v>
      </c>
      <c r="AF103" s="129">
        <v>127904.8</v>
      </c>
      <c r="AK103" s="103">
        <f t="shared" si="14"/>
        <v>388973.48</v>
      </c>
      <c r="AL103" s="37">
        <f t="shared" si="9"/>
        <v>20840</v>
      </c>
      <c r="AM103" s="26">
        <f t="shared" si="10"/>
        <v>368133.48</v>
      </c>
      <c r="AN103" s="17">
        <f t="shared" si="11"/>
        <v>1617286.72</v>
      </c>
      <c r="AO103" s="19">
        <f t="shared" si="12"/>
        <v>1392594.9000000001</v>
      </c>
      <c r="AP103" s="32">
        <f t="shared" si="13"/>
        <v>224691.81999999983</v>
      </c>
    </row>
    <row r="104" spans="1:42" x14ac:dyDescent="0.2">
      <c r="A104" t="s">
        <v>564</v>
      </c>
      <c r="B104" t="s">
        <v>565</v>
      </c>
      <c r="C104" s="97">
        <v>3372</v>
      </c>
      <c r="D104" s="74" t="s">
        <v>1370</v>
      </c>
      <c r="E104" s="273" t="s">
        <v>1808</v>
      </c>
      <c r="F104" s="127">
        <v>316974.33</v>
      </c>
      <c r="G104" s="127">
        <v>6000</v>
      </c>
      <c r="H104" s="127">
        <v>94365.2</v>
      </c>
      <c r="I104" s="273">
        <v>222022.12</v>
      </c>
      <c r="J104" s="273">
        <v>292241.46999999997</v>
      </c>
      <c r="K104" s="273"/>
      <c r="L104" s="273"/>
      <c r="M104" s="128">
        <v>5000</v>
      </c>
      <c r="N104" s="128">
        <v>6840</v>
      </c>
      <c r="Q104" s="273"/>
      <c r="R104" s="273"/>
      <c r="S104" s="273">
        <v>7886.1</v>
      </c>
      <c r="T104" s="273">
        <v>1172968.6100000001</v>
      </c>
      <c r="V104" s="100">
        <v>582003.73</v>
      </c>
      <c r="W104" s="100">
        <v>27000</v>
      </c>
      <c r="X104" s="100">
        <v>1054.3</v>
      </c>
      <c r="Y104" s="100">
        <v>725600</v>
      </c>
      <c r="AA104" s="100">
        <v>132300</v>
      </c>
      <c r="AB104" s="129">
        <v>926822</v>
      </c>
      <c r="AE104" s="129">
        <v>231729.86</v>
      </c>
      <c r="AF104" s="129">
        <v>157713.26</v>
      </c>
      <c r="AJ104" s="129">
        <v>772</v>
      </c>
      <c r="AK104" s="103">
        <f t="shared" si="14"/>
        <v>417339.53</v>
      </c>
      <c r="AL104" s="37">
        <f t="shared" si="9"/>
        <v>11840</v>
      </c>
      <c r="AM104" s="26">
        <f t="shared" si="10"/>
        <v>405499.53</v>
      </c>
      <c r="AN104" s="17">
        <f t="shared" si="11"/>
        <v>1467958.03</v>
      </c>
      <c r="AO104" s="19">
        <f t="shared" si="12"/>
        <v>1317037.1199999999</v>
      </c>
      <c r="AP104" s="32">
        <f t="shared" si="13"/>
        <v>150920.91000000015</v>
      </c>
    </row>
    <row r="105" spans="1:42" x14ac:dyDescent="0.2">
      <c r="A105" t="s">
        <v>564</v>
      </c>
      <c r="B105" t="s">
        <v>565</v>
      </c>
      <c r="C105" s="97">
        <v>1747</v>
      </c>
      <c r="D105" s="74" t="s">
        <v>1371</v>
      </c>
      <c r="E105" s="273" t="s">
        <v>1856</v>
      </c>
      <c r="F105" s="127">
        <v>465966.95</v>
      </c>
      <c r="G105" s="127">
        <v>0</v>
      </c>
      <c r="H105" s="127">
        <v>105899.4</v>
      </c>
      <c r="I105" s="273">
        <v>484503.26</v>
      </c>
      <c r="J105" s="273">
        <v>58558.63</v>
      </c>
      <c r="K105" s="273"/>
      <c r="L105" s="273"/>
      <c r="M105" s="128">
        <v>17100</v>
      </c>
      <c r="N105" s="128">
        <v>3300</v>
      </c>
      <c r="Q105" s="273"/>
      <c r="R105" s="273"/>
      <c r="S105" s="273">
        <v>141287.72</v>
      </c>
      <c r="T105" s="273">
        <v>764463.81</v>
      </c>
      <c r="V105" s="100">
        <v>533259.6</v>
      </c>
      <c r="W105" s="100">
        <v>29550</v>
      </c>
      <c r="X105" s="100">
        <v>1044.1600000000001</v>
      </c>
      <c r="Y105" s="100">
        <v>924340</v>
      </c>
      <c r="AA105" s="100">
        <v>201096</v>
      </c>
      <c r="AB105" s="129">
        <v>1089466</v>
      </c>
      <c r="AE105" s="129">
        <v>190591.53</v>
      </c>
      <c r="AF105" s="129">
        <v>109962.99</v>
      </c>
      <c r="AK105" s="103">
        <f t="shared" si="14"/>
        <v>571866.35</v>
      </c>
      <c r="AL105" s="37">
        <f t="shared" si="9"/>
        <v>20400</v>
      </c>
      <c r="AM105" s="26">
        <f t="shared" si="10"/>
        <v>551466.35</v>
      </c>
      <c r="AN105" s="17">
        <f t="shared" si="11"/>
        <v>1689289.76</v>
      </c>
      <c r="AO105" s="19">
        <f t="shared" si="12"/>
        <v>1390020.52</v>
      </c>
      <c r="AP105" s="32">
        <f t="shared" si="13"/>
        <v>299269.24</v>
      </c>
    </row>
    <row r="106" spans="1:42" x14ac:dyDescent="0.2">
      <c r="A106" t="s">
        <v>564</v>
      </c>
      <c r="B106" t="s">
        <v>565</v>
      </c>
      <c r="C106" s="97">
        <v>2607</v>
      </c>
      <c r="D106" s="74" t="s">
        <v>1372</v>
      </c>
      <c r="E106" s="273" t="s">
        <v>1857</v>
      </c>
      <c r="F106" s="127">
        <v>244307.19</v>
      </c>
      <c r="G106" s="127">
        <v>0</v>
      </c>
      <c r="H106" s="127">
        <v>12694.88</v>
      </c>
      <c r="I106" s="273">
        <v>1238490.23</v>
      </c>
      <c r="J106" s="273">
        <v>158800.23000000001</v>
      </c>
      <c r="K106" s="273"/>
      <c r="L106" s="273"/>
      <c r="M106" s="128">
        <v>21585</v>
      </c>
      <c r="N106" s="128">
        <v>16730</v>
      </c>
      <c r="Q106" s="273"/>
      <c r="R106" s="273"/>
      <c r="S106" s="273">
        <v>3261.7</v>
      </c>
      <c r="T106" s="273">
        <v>1440238.21</v>
      </c>
      <c r="V106" s="100">
        <v>533358</v>
      </c>
      <c r="X106" s="100">
        <v>616.04</v>
      </c>
      <c r="Y106" s="100">
        <v>738611</v>
      </c>
      <c r="AB106" s="129">
        <v>871251</v>
      </c>
      <c r="AE106" s="129">
        <v>132500.76</v>
      </c>
      <c r="AF106" s="129">
        <v>89359.66</v>
      </c>
      <c r="AK106" s="103">
        <f t="shared" si="14"/>
        <v>257002.07</v>
      </c>
      <c r="AL106" s="37">
        <f t="shared" si="9"/>
        <v>38315</v>
      </c>
      <c r="AM106" s="26">
        <f t="shared" si="10"/>
        <v>218687.07</v>
      </c>
      <c r="AN106" s="17">
        <f t="shared" si="11"/>
        <v>1272585.04</v>
      </c>
      <c r="AO106" s="19">
        <f t="shared" si="12"/>
        <v>1093111.42</v>
      </c>
      <c r="AP106" s="32">
        <f t="shared" si="13"/>
        <v>179473.62000000011</v>
      </c>
    </row>
    <row r="107" spans="1:42" x14ac:dyDescent="0.2">
      <c r="A107" t="s">
        <v>564</v>
      </c>
      <c r="B107" t="s">
        <v>565</v>
      </c>
      <c r="C107" s="97">
        <v>2124</v>
      </c>
      <c r="D107" s="74" t="s">
        <v>1373</v>
      </c>
      <c r="E107" s="273" t="s">
        <v>1862</v>
      </c>
      <c r="F107" s="127">
        <v>691082.33</v>
      </c>
      <c r="G107" s="127">
        <v>0</v>
      </c>
      <c r="H107" s="127">
        <v>81116.88</v>
      </c>
      <c r="I107" s="273">
        <v>2293006.86</v>
      </c>
      <c r="J107" s="273">
        <v>105740.23</v>
      </c>
      <c r="K107" s="273"/>
      <c r="L107" s="273"/>
      <c r="M107" s="128">
        <v>5300</v>
      </c>
      <c r="N107" s="128">
        <v>4020</v>
      </c>
      <c r="Q107" s="273"/>
      <c r="R107" s="273"/>
      <c r="S107" s="273"/>
      <c r="T107" s="273">
        <v>2616413.23</v>
      </c>
      <c r="V107" s="100">
        <v>615505.09</v>
      </c>
      <c r="W107" s="100">
        <v>19170</v>
      </c>
      <c r="X107" s="100">
        <v>1497.69</v>
      </c>
      <c r="Y107" s="100">
        <v>599690</v>
      </c>
      <c r="AA107" s="100">
        <v>358974</v>
      </c>
      <c r="AB107" s="129">
        <v>809980</v>
      </c>
      <c r="AE107" s="129">
        <v>198043.71</v>
      </c>
      <c r="AK107" s="103">
        <f t="shared" si="14"/>
        <v>772199.21</v>
      </c>
      <c r="AL107" s="37">
        <f t="shared" si="9"/>
        <v>9320</v>
      </c>
      <c r="AM107" s="26">
        <f t="shared" si="10"/>
        <v>762879.21</v>
      </c>
      <c r="AN107" s="17">
        <f t="shared" si="11"/>
        <v>1594836.7799999998</v>
      </c>
      <c r="AO107" s="19">
        <f t="shared" si="12"/>
        <v>1008023.71</v>
      </c>
      <c r="AP107" s="32">
        <f t="shared" si="13"/>
        <v>586813.06999999983</v>
      </c>
    </row>
    <row r="108" spans="1:42" x14ac:dyDescent="0.2">
      <c r="A108" t="s">
        <v>568</v>
      </c>
      <c r="B108" t="s">
        <v>569</v>
      </c>
      <c r="C108" s="97">
        <v>2908</v>
      </c>
      <c r="D108" s="74" t="s">
        <v>1374</v>
      </c>
      <c r="E108" s="273" t="s">
        <v>1810</v>
      </c>
      <c r="F108" s="127">
        <v>272272.07</v>
      </c>
      <c r="G108" s="127">
        <v>0</v>
      </c>
      <c r="H108" s="127">
        <v>52515.54</v>
      </c>
      <c r="I108" s="273">
        <v>223084.43</v>
      </c>
      <c r="J108" s="273">
        <v>96936.02</v>
      </c>
      <c r="K108" s="273"/>
      <c r="L108" s="273"/>
      <c r="N108" s="128">
        <v>18600</v>
      </c>
      <c r="Q108" s="273"/>
      <c r="R108" s="273"/>
      <c r="S108" s="273">
        <v>-140.84</v>
      </c>
      <c r="T108" s="273">
        <v>2310952.34</v>
      </c>
      <c r="V108" s="100">
        <v>464501.8</v>
      </c>
      <c r="X108" s="100">
        <v>464.5</v>
      </c>
      <c r="Y108" s="100">
        <v>658240</v>
      </c>
      <c r="AA108" s="100">
        <v>353000</v>
      </c>
      <c r="AB108" s="129">
        <v>832230</v>
      </c>
      <c r="AE108" s="129">
        <v>505789.69</v>
      </c>
      <c r="AF108" s="129">
        <v>65229.279999999999</v>
      </c>
      <c r="AK108" s="103">
        <f t="shared" si="14"/>
        <v>324787.61</v>
      </c>
      <c r="AL108" s="37">
        <f t="shared" si="9"/>
        <v>18600</v>
      </c>
      <c r="AM108" s="26">
        <f t="shared" si="10"/>
        <v>306187.61</v>
      </c>
      <c r="AN108" s="17">
        <f t="shared" si="11"/>
        <v>1476206.3</v>
      </c>
      <c r="AO108" s="19">
        <f t="shared" si="12"/>
        <v>1403248.97</v>
      </c>
      <c r="AP108" s="32">
        <f t="shared" si="13"/>
        <v>72957.330000000075</v>
      </c>
    </row>
    <row r="109" spans="1:42" x14ac:dyDescent="0.2">
      <c r="A109" t="s">
        <v>568</v>
      </c>
      <c r="B109" t="s">
        <v>569</v>
      </c>
      <c r="C109" s="97">
        <v>2944</v>
      </c>
      <c r="D109" s="74" t="s">
        <v>1375</v>
      </c>
      <c r="E109" s="273" t="s">
        <v>1811</v>
      </c>
      <c r="F109" s="127">
        <v>583836.66</v>
      </c>
      <c r="G109" s="127">
        <v>0</v>
      </c>
      <c r="H109" s="127">
        <v>56719.95</v>
      </c>
      <c r="I109" s="273">
        <v>1581540.79</v>
      </c>
      <c r="J109" s="273">
        <v>118360.91</v>
      </c>
      <c r="K109" s="273"/>
      <c r="L109" s="273"/>
      <c r="N109" s="128">
        <v>20900</v>
      </c>
      <c r="Q109" s="273"/>
      <c r="R109" s="273"/>
      <c r="S109" s="273">
        <v>-880.73</v>
      </c>
      <c r="T109" s="273">
        <v>1228203.58</v>
      </c>
      <c r="V109" s="100">
        <v>599392.81999999995</v>
      </c>
      <c r="X109" s="100">
        <v>1077.73</v>
      </c>
      <c r="Y109" s="100">
        <v>572000</v>
      </c>
      <c r="AA109" s="100">
        <v>50400</v>
      </c>
      <c r="AB109" s="129">
        <v>739724</v>
      </c>
      <c r="AE109" s="129">
        <v>352518.32</v>
      </c>
      <c r="AF109" s="129">
        <v>84557.01</v>
      </c>
      <c r="AK109" s="103">
        <f t="shared" si="14"/>
        <v>640556.61</v>
      </c>
      <c r="AL109" s="37">
        <f t="shared" si="9"/>
        <v>20900</v>
      </c>
      <c r="AM109" s="26">
        <f t="shared" si="10"/>
        <v>619656.61</v>
      </c>
      <c r="AN109" s="17">
        <f t="shared" si="11"/>
        <v>1222870.5499999998</v>
      </c>
      <c r="AO109" s="19">
        <f t="shared" si="12"/>
        <v>1176799.33</v>
      </c>
      <c r="AP109" s="32">
        <f t="shared" si="13"/>
        <v>46071.219999999739</v>
      </c>
    </row>
    <row r="110" spans="1:42" x14ac:dyDescent="0.2">
      <c r="A110" t="s">
        <v>568</v>
      </c>
      <c r="B110" t="s">
        <v>569</v>
      </c>
      <c r="C110" s="97">
        <v>4209</v>
      </c>
      <c r="D110" s="74" t="s">
        <v>1376</v>
      </c>
      <c r="E110" s="273" t="s">
        <v>1812</v>
      </c>
      <c r="F110" s="127">
        <v>244512.08</v>
      </c>
      <c r="G110" s="127">
        <v>886.77</v>
      </c>
      <c r="H110" s="127">
        <v>79224.77</v>
      </c>
      <c r="I110" s="273">
        <v>1539726.69</v>
      </c>
      <c r="J110" s="273">
        <v>84399.89</v>
      </c>
      <c r="K110" s="273"/>
      <c r="L110" s="273"/>
      <c r="N110" s="128">
        <v>24100</v>
      </c>
      <c r="Q110" s="273"/>
      <c r="R110" s="273"/>
      <c r="S110" s="273">
        <v>-64.819999999999993</v>
      </c>
      <c r="T110" s="273">
        <v>1322855.6000000001</v>
      </c>
      <c r="V110" s="100">
        <v>745253.04</v>
      </c>
      <c r="X110" s="100">
        <v>169.59</v>
      </c>
      <c r="Y110" s="100">
        <v>641750</v>
      </c>
      <c r="AA110" s="100">
        <v>69600</v>
      </c>
      <c r="AB110" s="129">
        <v>843651</v>
      </c>
      <c r="AD110" s="129">
        <v>11027</v>
      </c>
      <c r="AE110" s="129">
        <v>390216.25</v>
      </c>
      <c r="AF110" s="129">
        <v>82650.11</v>
      </c>
      <c r="AK110" s="103">
        <f t="shared" si="14"/>
        <v>324623.62</v>
      </c>
      <c r="AL110" s="37">
        <f t="shared" si="9"/>
        <v>24100</v>
      </c>
      <c r="AM110" s="26">
        <f t="shared" si="10"/>
        <v>300523.62</v>
      </c>
      <c r="AN110" s="17">
        <f t="shared" si="11"/>
        <v>1456772.63</v>
      </c>
      <c r="AO110" s="19">
        <f t="shared" si="12"/>
        <v>1327544.3600000001</v>
      </c>
      <c r="AP110" s="32">
        <f t="shared" si="13"/>
        <v>129228.26999999979</v>
      </c>
    </row>
    <row r="111" spans="1:42" x14ac:dyDescent="0.2">
      <c r="A111" t="s">
        <v>568</v>
      </c>
      <c r="B111" t="s">
        <v>569</v>
      </c>
      <c r="C111" s="97">
        <v>4669</v>
      </c>
      <c r="D111" s="74" t="s">
        <v>1377</v>
      </c>
      <c r="E111" s="273" t="s">
        <v>1813</v>
      </c>
      <c r="F111" s="127">
        <v>189217.92000000001</v>
      </c>
      <c r="G111" s="127">
        <v>480.5</v>
      </c>
      <c r="H111" s="127">
        <v>102761.91</v>
      </c>
      <c r="I111" s="273">
        <v>1514266.06</v>
      </c>
      <c r="J111" s="273">
        <v>415964.19</v>
      </c>
      <c r="K111" s="273"/>
      <c r="L111" s="273"/>
      <c r="N111" s="128">
        <v>25364.400000000001</v>
      </c>
      <c r="Q111" s="273"/>
      <c r="R111" s="273"/>
      <c r="S111" s="273">
        <v>-365.86</v>
      </c>
      <c r="T111" s="273">
        <v>2235714.37</v>
      </c>
      <c r="V111" s="100">
        <v>746088.65</v>
      </c>
      <c r="X111" s="100">
        <v>212.69</v>
      </c>
      <c r="Y111" s="100">
        <v>707512.5</v>
      </c>
      <c r="AA111" s="100">
        <v>122400</v>
      </c>
      <c r="AB111" s="129">
        <v>879772.5</v>
      </c>
      <c r="AE111" s="129">
        <v>333689.34000000003</v>
      </c>
      <c r="AF111" s="129">
        <v>221485.72</v>
      </c>
      <c r="AK111" s="103">
        <f t="shared" si="14"/>
        <v>292460.33</v>
      </c>
      <c r="AL111" s="37">
        <f t="shared" si="9"/>
        <v>25364.400000000001</v>
      </c>
      <c r="AM111" s="26">
        <f t="shared" si="10"/>
        <v>267095.93</v>
      </c>
      <c r="AN111" s="17">
        <f t="shared" si="11"/>
        <v>1576213.8399999999</v>
      </c>
      <c r="AO111" s="19">
        <f t="shared" si="12"/>
        <v>1434947.56</v>
      </c>
      <c r="AP111" s="32">
        <f t="shared" si="13"/>
        <v>141266.2799999998</v>
      </c>
    </row>
    <row r="112" spans="1:42" x14ac:dyDescent="0.2">
      <c r="A112" t="s">
        <v>568</v>
      </c>
      <c r="B112" t="s">
        <v>569</v>
      </c>
      <c r="C112" s="97">
        <v>2279</v>
      </c>
      <c r="D112" s="74" t="s">
        <v>1378</v>
      </c>
      <c r="E112" s="273" t="s">
        <v>1814</v>
      </c>
      <c r="F112" s="127">
        <v>227774.18</v>
      </c>
      <c r="G112" s="127">
        <v>0</v>
      </c>
      <c r="H112" s="127">
        <v>4448.2</v>
      </c>
      <c r="I112" s="273">
        <v>366829.75</v>
      </c>
      <c r="J112" s="273">
        <v>227155</v>
      </c>
      <c r="K112" s="273"/>
      <c r="L112" s="273"/>
      <c r="N112" s="128">
        <v>9150</v>
      </c>
      <c r="Q112" s="273"/>
      <c r="R112" s="273"/>
      <c r="S112" s="273">
        <v>-700</v>
      </c>
      <c r="T112" s="273">
        <v>1762414.5</v>
      </c>
      <c r="V112" s="100">
        <v>585503.4</v>
      </c>
      <c r="X112" s="100">
        <v>307.72000000000003</v>
      </c>
      <c r="Y112" s="100">
        <v>532709.1</v>
      </c>
      <c r="AA112" s="100">
        <v>44700</v>
      </c>
      <c r="AB112" s="129">
        <v>683909.1</v>
      </c>
      <c r="AE112" s="129">
        <v>349064.29</v>
      </c>
      <c r="AF112" s="129">
        <v>82757.73</v>
      </c>
      <c r="AK112" s="103">
        <f t="shared" si="14"/>
        <v>232222.38</v>
      </c>
      <c r="AL112" s="37">
        <f t="shared" si="9"/>
        <v>9150</v>
      </c>
      <c r="AM112" s="26">
        <f t="shared" si="10"/>
        <v>223072.38</v>
      </c>
      <c r="AN112" s="17">
        <f t="shared" si="11"/>
        <v>1163220.22</v>
      </c>
      <c r="AO112" s="19">
        <f t="shared" si="12"/>
        <v>1115731.1199999999</v>
      </c>
      <c r="AP112" s="32">
        <f t="shared" si="13"/>
        <v>47489.100000000093</v>
      </c>
    </row>
    <row r="113" spans="1:42" x14ac:dyDescent="0.2">
      <c r="A113" t="s">
        <v>568</v>
      </c>
      <c r="B113" t="s">
        <v>569</v>
      </c>
      <c r="C113" s="97">
        <v>723</v>
      </c>
      <c r="D113" s="74" t="s">
        <v>1379</v>
      </c>
      <c r="E113" s="273" t="s">
        <v>1815</v>
      </c>
      <c r="F113" s="127">
        <v>391552.96</v>
      </c>
      <c r="G113" s="127">
        <v>3330.5</v>
      </c>
      <c r="H113" s="127">
        <v>16338.92</v>
      </c>
      <c r="I113" s="273">
        <v>2275938.02</v>
      </c>
      <c r="J113" s="273">
        <v>220550.05</v>
      </c>
      <c r="K113" s="273">
        <v>1</v>
      </c>
      <c r="L113" s="273"/>
      <c r="N113" s="128">
        <v>14200</v>
      </c>
      <c r="P113" s="128">
        <v>1293.47</v>
      </c>
      <c r="Q113" s="273"/>
      <c r="R113" s="273"/>
      <c r="S113" s="273">
        <v>-222</v>
      </c>
      <c r="T113" s="273">
        <v>513834.47</v>
      </c>
      <c r="V113" s="100">
        <v>471036.73</v>
      </c>
      <c r="X113" s="100">
        <v>670.76</v>
      </c>
      <c r="Y113" s="100">
        <v>524672.80000000005</v>
      </c>
      <c r="AA113" s="100">
        <v>67800</v>
      </c>
      <c r="AB113" s="129">
        <v>696472.8</v>
      </c>
      <c r="AE113" s="129">
        <v>193506.94</v>
      </c>
      <c r="AF113" s="129">
        <v>113527.47</v>
      </c>
      <c r="AK113" s="103">
        <f t="shared" si="14"/>
        <v>411222.38</v>
      </c>
      <c r="AL113" s="37">
        <f t="shared" si="9"/>
        <v>15493.47</v>
      </c>
      <c r="AM113" s="26">
        <f t="shared" si="10"/>
        <v>395728.91000000003</v>
      </c>
      <c r="AN113" s="17">
        <f t="shared" si="11"/>
        <v>1064180.29</v>
      </c>
      <c r="AO113" s="19">
        <f t="shared" si="12"/>
        <v>1003507.21</v>
      </c>
      <c r="AP113" s="32">
        <f t="shared" si="13"/>
        <v>60673.080000000075</v>
      </c>
    </row>
    <row r="114" spans="1:42" x14ac:dyDescent="0.2">
      <c r="A114" t="s">
        <v>568</v>
      </c>
      <c r="B114" t="s">
        <v>569</v>
      </c>
      <c r="C114" s="97">
        <v>3567</v>
      </c>
      <c r="D114" s="74" t="s">
        <v>1380</v>
      </c>
      <c r="E114" s="273" t="s">
        <v>1816</v>
      </c>
      <c r="F114" s="127">
        <v>197649.24</v>
      </c>
      <c r="G114" s="127">
        <v>4387.8100000000004</v>
      </c>
      <c r="H114" s="127">
        <v>61438.04</v>
      </c>
      <c r="I114" s="273">
        <v>937919.93</v>
      </c>
      <c r="J114" s="273">
        <v>174563.96</v>
      </c>
      <c r="K114" s="273"/>
      <c r="L114" s="273"/>
      <c r="N114" s="128">
        <v>24200</v>
      </c>
      <c r="Q114" s="273"/>
      <c r="R114" s="273"/>
      <c r="S114" s="273">
        <v>-90.14</v>
      </c>
      <c r="T114" s="273">
        <v>3774792.24</v>
      </c>
      <c r="V114" s="100">
        <v>737216.4</v>
      </c>
      <c r="W114" s="100">
        <v>47350</v>
      </c>
      <c r="X114" s="100">
        <v>165.55</v>
      </c>
      <c r="Y114" s="100">
        <v>646589.19999999995</v>
      </c>
      <c r="AA114" s="100">
        <v>194600</v>
      </c>
      <c r="AB114" s="129">
        <v>885149.2</v>
      </c>
      <c r="AE114" s="129">
        <v>552401.78</v>
      </c>
      <c r="AF114" s="129">
        <v>132650.14000000001</v>
      </c>
      <c r="AK114" s="103">
        <f t="shared" si="14"/>
        <v>263475.08999999997</v>
      </c>
      <c r="AL114" s="37">
        <f t="shared" si="9"/>
        <v>24200</v>
      </c>
      <c r="AM114" s="26">
        <f t="shared" si="10"/>
        <v>239275.08999999997</v>
      </c>
      <c r="AN114" s="17">
        <f t="shared" si="11"/>
        <v>1625921.15</v>
      </c>
      <c r="AO114" s="19">
        <f t="shared" si="12"/>
        <v>1570201.12</v>
      </c>
      <c r="AP114" s="32">
        <f t="shared" si="13"/>
        <v>55720.029999999795</v>
      </c>
    </row>
    <row r="115" spans="1:42" x14ac:dyDescent="0.2">
      <c r="A115" t="s">
        <v>568</v>
      </c>
      <c r="B115" t="s">
        <v>569</v>
      </c>
      <c r="C115" s="97">
        <v>2416</v>
      </c>
      <c r="D115" s="74" t="s">
        <v>1381</v>
      </c>
      <c r="E115" s="273" t="s">
        <v>1817</v>
      </c>
      <c r="F115" s="127">
        <v>399694.15</v>
      </c>
      <c r="G115" s="127">
        <v>0</v>
      </c>
      <c r="H115" s="127">
        <v>41062.449999999997</v>
      </c>
      <c r="I115" s="273">
        <v>492392.11</v>
      </c>
      <c r="J115" s="273">
        <v>476642.66</v>
      </c>
      <c r="K115" s="273"/>
      <c r="L115" s="273"/>
      <c r="N115" s="128">
        <v>23950</v>
      </c>
      <c r="Q115" s="273"/>
      <c r="R115" s="273"/>
      <c r="S115" s="273">
        <v>-207.48</v>
      </c>
      <c r="T115" s="273">
        <v>1908283.93</v>
      </c>
      <c r="V115" s="100">
        <v>605210.99</v>
      </c>
      <c r="W115" s="100">
        <v>72800</v>
      </c>
      <c r="X115" s="100">
        <v>555.19000000000005</v>
      </c>
      <c r="Y115" s="100">
        <v>549817.4</v>
      </c>
      <c r="AA115" s="100">
        <v>39300</v>
      </c>
      <c r="AB115" s="129">
        <v>712687.4</v>
      </c>
      <c r="AE115" s="129">
        <v>321080.44</v>
      </c>
      <c r="AF115" s="129">
        <v>132207.85999999999</v>
      </c>
      <c r="AK115" s="103">
        <f t="shared" si="14"/>
        <v>440756.60000000003</v>
      </c>
      <c r="AL115" s="37">
        <f t="shared" si="9"/>
        <v>23950</v>
      </c>
      <c r="AM115" s="26">
        <f t="shared" si="10"/>
        <v>416806.60000000003</v>
      </c>
      <c r="AN115" s="17">
        <f t="shared" si="11"/>
        <v>1267683.58</v>
      </c>
      <c r="AO115" s="19">
        <f t="shared" si="12"/>
        <v>1165975.7000000002</v>
      </c>
      <c r="AP115" s="32">
        <f t="shared" si="13"/>
        <v>101707.87999999989</v>
      </c>
    </row>
    <row r="116" spans="1:42" x14ac:dyDescent="0.2">
      <c r="A116" t="s">
        <v>568</v>
      </c>
      <c r="B116" t="s">
        <v>569</v>
      </c>
      <c r="C116" s="97">
        <v>1268</v>
      </c>
      <c r="D116" s="74" t="s">
        <v>1382</v>
      </c>
      <c r="E116" s="273" t="s">
        <v>1818</v>
      </c>
      <c r="F116" s="127">
        <v>259834.08</v>
      </c>
      <c r="G116" s="127">
        <v>0</v>
      </c>
      <c r="H116" s="127">
        <v>54762.39</v>
      </c>
      <c r="I116" s="273">
        <v>1216370.92</v>
      </c>
      <c r="J116" s="273">
        <v>366843.92</v>
      </c>
      <c r="K116" s="273"/>
      <c r="L116" s="273"/>
      <c r="N116" s="128">
        <v>16210</v>
      </c>
      <c r="Q116" s="273"/>
      <c r="R116" s="273"/>
      <c r="S116" s="273"/>
      <c r="T116" s="273">
        <v>1980426.11</v>
      </c>
      <c r="V116" s="100">
        <v>560455.64</v>
      </c>
      <c r="W116" s="100">
        <v>107200</v>
      </c>
      <c r="X116" s="100">
        <v>363.03</v>
      </c>
      <c r="Y116" s="100">
        <v>468794.2</v>
      </c>
      <c r="AA116" s="100">
        <v>52000</v>
      </c>
      <c r="AB116" s="129">
        <v>576444.19999999995</v>
      </c>
      <c r="AE116" s="129">
        <v>331848.5</v>
      </c>
      <c r="AF116" s="129">
        <v>113418.73</v>
      </c>
      <c r="AK116" s="103">
        <f t="shared" si="14"/>
        <v>314596.46999999997</v>
      </c>
      <c r="AL116" s="37">
        <f t="shared" si="9"/>
        <v>16210</v>
      </c>
      <c r="AM116" s="26">
        <f t="shared" si="10"/>
        <v>298386.46999999997</v>
      </c>
      <c r="AN116" s="17">
        <f t="shared" si="11"/>
        <v>1188812.8700000001</v>
      </c>
      <c r="AO116" s="19">
        <f t="shared" si="12"/>
        <v>1021711.4299999999</v>
      </c>
      <c r="AP116" s="32">
        <f t="shared" si="13"/>
        <v>167101.44000000018</v>
      </c>
    </row>
    <row r="117" spans="1:42" x14ac:dyDescent="0.2">
      <c r="A117" t="s">
        <v>568</v>
      </c>
      <c r="B117" t="s">
        <v>569</v>
      </c>
      <c r="C117" s="97">
        <v>3345</v>
      </c>
      <c r="D117" s="74" t="s">
        <v>1383</v>
      </c>
      <c r="E117" s="273" t="s">
        <v>1819</v>
      </c>
      <c r="F117" s="127">
        <v>301453.17</v>
      </c>
      <c r="G117" s="127">
        <v>6006.52</v>
      </c>
      <c r="H117" s="127">
        <v>32474.06</v>
      </c>
      <c r="I117" s="273">
        <v>314073.83</v>
      </c>
      <c r="J117" s="273">
        <v>407459.71</v>
      </c>
      <c r="K117" s="273"/>
      <c r="L117" s="273"/>
      <c r="N117" s="128">
        <v>39350</v>
      </c>
      <c r="Q117" s="273"/>
      <c r="R117" s="273"/>
      <c r="S117" s="273">
        <v>-37.729999999999997</v>
      </c>
      <c r="T117" s="273">
        <v>2133398.12</v>
      </c>
      <c r="V117" s="100">
        <v>694858.23999999999</v>
      </c>
      <c r="W117" s="100">
        <v>20000</v>
      </c>
      <c r="X117" s="100">
        <v>272.37</v>
      </c>
      <c r="Y117" s="100">
        <v>948939.2</v>
      </c>
      <c r="AA117" s="100">
        <v>15100</v>
      </c>
      <c r="AB117" s="129">
        <v>1124439.2</v>
      </c>
      <c r="AE117" s="129">
        <v>291151.71999999997</v>
      </c>
      <c r="AF117" s="129">
        <v>119805.03</v>
      </c>
      <c r="AK117" s="103">
        <f t="shared" si="14"/>
        <v>339933.75</v>
      </c>
      <c r="AL117" s="37">
        <f t="shared" si="9"/>
        <v>39350</v>
      </c>
      <c r="AM117" s="26">
        <f t="shared" si="10"/>
        <v>300583.75</v>
      </c>
      <c r="AN117" s="17">
        <f t="shared" si="11"/>
        <v>1679169.81</v>
      </c>
      <c r="AO117" s="19">
        <f t="shared" si="12"/>
        <v>1535395.95</v>
      </c>
      <c r="AP117" s="32">
        <f t="shared" si="13"/>
        <v>143773.8600000001</v>
      </c>
    </row>
    <row r="118" spans="1:42" x14ac:dyDescent="0.2">
      <c r="A118" t="s">
        <v>568</v>
      </c>
      <c r="B118" t="s">
        <v>569</v>
      </c>
      <c r="C118" s="97">
        <v>1431</v>
      </c>
      <c r="D118" s="74" t="s">
        <v>1384</v>
      </c>
      <c r="E118" s="273" t="s">
        <v>1820</v>
      </c>
      <c r="F118" s="127">
        <v>291152.11</v>
      </c>
      <c r="G118" s="127">
        <v>0</v>
      </c>
      <c r="H118" s="127">
        <v>43903.75</v>
      </c>
      <c r="I118" s="273">
        <v>5</v>
      </c>
      <c r="J118" s="273">
        <v>135966.37</v>
      </c>
      <c r="K118" s="273"/>
      <c r="L118" s="273"/>
      <c r="N118" s="128">
        <v>21685.62</v>
      </c>
      <c r="Q118" s="273"/>
      <c r="R118" s="273"/>
      <c r="S118" s="273">
        <v>-698.06</v>
      </c>
      <c r="T118" s="273">
        <v>1945240.49</v>
      </c>
      <c r="V118" s="100">
        <v>723725.86</v>
      </c>
      <c r="X118" s="100">
        <v>225.29</v>
      </c>
      <c r="Y118" s="100">
        <v>520817.5</v>
      </c>
      <c r="AA118" s="100">
        <v>62400</v>
      </c>
      <c r="AB118" s="129">
        <v>720917.5</v>
      </c>
      <c r="AE118" s="129">
        <v>222685.79</v>
      </c>
      <c r="AF118" s="129">
        <v>789771.95</v>
      </c>
      <c r="AK118" s="103">
        <f t="shared" si="14"/>
        <v>335055.86</v>
      </c>
      <c r="AL118" s="37">
        <f t="shared" si="9"/>
        <v>21685.62</v>
      </c>
      <c r="AM118" s="26">
        <f t="shared" si="10"/>
        <v>313370.23999999999</v>
      </c>
      <c r="AN118" s="17">
        <f t="shared" si="11"/>
        <v>1307168.6499999999</v>
      </c>
      <c r="AO118" s="19">
        <f t="shared" si="12"/>
        <v>1733375.24</v>
      </c>
      <c r="AP118" s="32">
        <f t="shared" si="13"/>
        <v>-426206.59000000008</v>
      </c>
    </row>
    <row r="119" spans="1:42" x14ac:dyDescent="0.2">
      <c r="A119" t="s">
        <v>568</v>
      </c>
      <c r="B119" t="s">
        <v>569</v>
      </c>
      <c r="C119" s="97">
        <v>2020</v>
      </c>
      <c r="D119" s="74" t="s">
        <v>1385</v>
      </c>
      <c r="E119" s="273" t="s">
        <v>1821</v>
      </c>
      <c r="F119" s="127">
        <v>200146.45</v>
      </c>
      <c r="G119" s="127">
        <v>0</v>
      </c>
      <c r="H119" s="127">
        <v>72256.460000000006</v>
      </c>
      <c r="I119" s="273">
        <v>528293.68999999994</v>
      </c>
      <c r="J119" s="273">
        <v>229684.42</v>
      </c>
      <c r="K119" s="273"/>
      <c r="L119" s="273"/>
      <c r="N119" s="128">
        <v>23200</v>
      </c>
      <c r="Q119" s="273"/>
      <c r="R119" s="273"/>
      <c r="S119" s="273">
        <v>9215.35</v>
      </c>
      <c r="T119" s="273">
        <v>2404357.2799999998</v>
      </c>
      <c r="V119" s="100">
        <v>722884.26</v>
      </c>
      <c r="X119" s="100">
        <v>189.58</v>
      </c>
      <c r="Y119" s="100">
        <v>531270</v>
      </c>
      <c r="AA119" s="100">
        <v>79530</v>
      </c>
      <c r="AB119" s="129">
        <v>713635.29</v>
      </c>
      <c r="AE119" s="129">
        <v>225063.02</v>
      </c>
      <c r="AF119" s="129">
        <v>90427.9</v>
      </c>
      <c r="AK119" s="103">
        <f t="shared" si="14"/>
        <v>272402.91000000003</v>
      </c>
      <c r="AL119" s="37">
        <f t="shared" si="9"/>
        <v>23200</v>
      </c>
      <c r="AM119" s="26">
        <f t="shared" si="10"/>
        <v>249202.91000000003</v>
      </c>
      <c r="AN119" s="17">
        <f t="shared" si="11"/>
        <v>1333873.8399999999</v>
      </c>
      <c r="AO119" s="19">
        <f t="shared" si="12"/>
        <v>1029126.2100000001</v>
      </c>
      <c r="AP119" s="32">
        <f t="shared" si="13"/>
        <v>304747.62999999977</v>
      </c>
    </row>
    <row r="120" spans="1:42" x14ac:dyDescent="0.2">
      <c r="A120" t="s">
        <v>568</v>
      </c>
      <c r="B120" t="s">
        <v>569</v>
      </c>
      <c r="C120" s="97">
        <v>3005</v>
      </c>
      <c r="D120" s="74" t="s">
        <v>1386</v>
      </c>
      <c r="E120" s="273" t="s">
        <v>1822</v>
      </c>
      <c r="F120" s="127">
        <v>376008.38</v>
      </c>
      <c r="G120" s="127">
        <v>0</v>
      </c>
      <c r="H120" s="127">
        <v>41138.82</v>
      </c>
      <c r="I120" s="273">
        <v>154957.82999999999</v>
      </c>
      <c r="J120" s="273">
        <v>169368.74</v>
      </c>
      <c r="K120" s="273"/>
      <c r="L120" s="273"/>
      <c r="Q120" s="273"/>
      <c r="R120" s="273"/>
      <c r="S120" s="273">
        <v>-5654.74</v>
      </c>
      <c r="T120" s="273">
        <v>3154007.83</v>
      </c>
      <c r="V120" s="100">
        <v>624270.88</v>
      </c>
      <c r="X120" s="100">
        <v>622.36</v>
      </c>
      <c r="Y120" s="100">
        <v>563600</v>
      </c>
      <c r="AA120" s="100">
        <v>36300</v>
      </c>
      <c r="AB120" s="129">
        <v>713720</v>
      </c>
      <c r="AE120" s="129">
        <v>325737.12</v>
      </c>
      <c r="AF120" s="129">
        <v>77899.350000000006</v>
      </c>
      <c r="AK120" s="103">
        <f t="shared" si="14"/>
        <v>417147.2</v>
      </c>
      <c r="AL120" s="37">
        <f t="shared" si="9"/>
        <v>0</v>
      </c>
      <c r="AM120" s="26">
        <f t="shared" si="10"/>
        <v>417147.2</v>
      </c>
      <c r="AN120" s="17">
        <f t="shared" si="11"/>
        <v>1224793.24</v>
      </c>
      <c r="AO120" s="19">
        <f t="shared" si="12"/>
        <v>1117356.47</v>
      </c>
      <c r="AP120" s="32">
        <f t="shared" si="13"/>
        <v>107436.77000000002</v>
      </c>
    </row>
    <row r="121" spans="1:42" x14ac:dyDescent="0.2">
      <c r="A121" t="s">
        <v>568</v>
      </c>
      <c r="B121" t="s">
        <v>569</v>
      </c>
      <c r="C121" s="97">
        <v>2671</v>
      </c>
      <c r="D121" s="74" t="s">
        <v>1387</v>
      </c>
      <c r="E121" s="273" t="s">
        <v>1823</v>
      </c>
      <c r="F121" s="127">
        <v>292509.33</v>
      </c>
      <c r="G121" s="127">
        <v>0</v>
      </c>
      <c r="H121" s="127">
        <v>74555.87</v>
      </c>
      <c r="I121" s="273">
        <v>887352.65</v>
      </c>
      <c r="J121" s="273">
        <v>315141.44</v>
      </c>
      <c r="K121" s="273"/>
      <c r="L121" s="273"/>
      <c r="N121" s="128">
        <v>21150</v>
      </c>
      <c r="O121" s="128">
        <v>82750</v>
      </c>
      <c r="Q121" s="273"/>
      <c r="R121" s="273"/>
      <c r="S121" s="273">
        <v>92760</v>
      </c>
      <c r="T121" s="273">
        <v>2272032.2400000002</v>
      </c>
      <c r="V121" s="100">
        <v>844209.83</v>
      </c>
      <c r="X121" s="100">
        <v>310.93</v>
      </c>
      <c r="Y121" s="100">
        <v>591753.19999999995</v>
      </c>
      <c r="AA121" s="100">
        <v>14400</v>
      </c>
      <c r="AB121" s="129">
        <v>662003.19999999995</v>
      </c>
      <c r="AC121" s="129">
        <v>14160</v>
      </c>
      <c r="AE121" s="129">
        <v>374578.59</v>
      </c>
      <c r="AF121" s="129">
        <v>100581.56</v>
      </c>
      <c r="AK121" s="103">
        <f t="shared" si="14"/>
        <v>367065.2</v>
      </c>
      <c r="AL121" s="37">
        <f t="shared" si="9"/>
        <v>103900</v>
      </c>
      <c r="AM121" s="26">
        <f t="shared" si="10"/>
        <v>263165.2</v>
      </c>
      <c r="AN121" s="17">
        <f t="shared" si="11"/>
        <v>1450673.96</v>
      </c>
      <c r="AO121" s="19">
        <f t="shared" si="12"/>
        <v>1151323.3500000001</v>
      </c>
      <c r="AP121" s="32">
        <f t="shared" si="13"/>
        <v>299350.60999999987</v>
      </c>
    </row>
    <row r="122" spans="1:42" x14ac:dyDescent="0.2">
      <c r="A122" t="s">
        <v>568</v>
      </c>
      <c r="B122" t="s">
        <v>569</v>
      </c>
      <c r="C122" s="97">
        <v>1913</v>
      </c>
      <c r="D122" s="74" t="s">
        <v>1388</v>
      </c>
      <c r="E122" s="273" t="s">
        <v>1824</v>
      </c>
      <c r="F122" s="127">
        <v>273551.56</v>
      </c>
      <c r="G122" s="127">
        <v>33000</v>
      </c>
      <c r="H122" s="127">
        <v>236243.49</v>
      </c>
      <c r="I122" s="273">
        <v>455634.23</v>
      </c>
      <c r="J122" s="273">
        <v>109524.64</v>
      </c>
      <c r="K122" s="273"/>
      <c r="L122" s="273"/>
      <c r="N122" s="128">
        <v>9474.14</v>
      </c>
      <c r="Q122" s="273"/>
      <c r="R122" s="273"/>
      <c r="S122" s="273">
        <v>180.21</v>
      </c>
      <c r="T122" s="273">
        <v>1679735.01</v>
      </c>
      <c r="V122" s="100">
        <v>498471.43</v>
      </c>
      <c r="X122" s="100">
        <v>413.05</v>
      </c>
      <c r="Y122" s="100">
        <v>291880</v>
      </c>
      <c r="AB122" s="129">
        <v>419700</v>
      </c>
      <c r="AE122" s="129">
        <v>219631.31</v>
      </c>
      <c r="AF122" s="129">
        <v>74869.710000000006</v>
      </c>
      <c r="AK122" s="103">
        <f t="shared" si="14"/>
        <v>542795.05000000005</v>
      </c>
      <c r="AL122" s="37">
        <f t="shared" si="9"/>
        <v>9474.14</v>
      </c>
      <c r="AM122" s="26">
        <f t="shared" si="10"/>
        <v>533320.91</v>
      </c>
      <c r="AN122" s="17">
        <f t="shared" si="11"/>
        <v>790764.48</v>
      </c>
      <c r="AO122" s="19">
        <f t="shared" si="12"/>
        <v>714201.02</v>
      </c>
      <c r="AP122" s="32">
        <f t="shared" si="13"/>
        <v>76563.459999999963</v>
      </c>
    </row>
    <row r="123" spans="1:42" x14ac:dyDescent="0.2">
      <c r="A123" t="s">
        <v>568</v>
      </c>
      <c r="B123" t="s">
        <v>569</v>
      </c>
      <c r="C123" s="97">
        <v>2409</v>
      </c>
      <c r="D123" s="74" t="s">
        <v>1389</v>
      </c>
      <c r="E123" s="273" t="s">
        <v>1825</v>
      </c>
      <c r="F123" s="127">
        <v>356486.17</v>
      </c>
      <c r="G123" s="127">
        <v>0</v>
      </c>
      <c r="H123" s="127">
        <v>52494.48</v>
      </c>
      <c r="I123" s="273">
        <v>163742.57</v>
      </c>
      <c r="J123" s="273">
        <v>158831.25</v>
      </c>
      <c r="K123" s="273"/>
      <c r="L123" s="273"/>
      <c r="N123" s="128">
        <v>20400</v>
      </c>
      <c r="Q123" s="273"/>
      <c r="R123" s="273"/>
      <c r="S123" s="273">
        <v>-96.36</v>
      </c>
      <c r="T123" s="273">
        <v>1611506.92</v>
      </c>
      <c r="V123" s="100">
        <v>552527.61</v>
      </c>
      <c r="X123" s="100">
        <v>646.23</v>
      </c>
      <c r="Y123" s="100">
        <v>686040</v>
      </c>
      <c r="AA123" s="100">
        <v>51900</v>
      </c>
      <c r="AB123" s="129">
        <v>800652.2</v>
      </c>
      <c r="AE123" s="129">
        <v>361135.38</v>
      </c>
      <c r="AF123" s="129">
        <v>67252.23</v>
      </c>
      <c r="AK123" s="103">
        <f t="shared" si="14"/>
        <v>408980.64999999997</v>
      </c>
      <c r="AL123" s="37">
        <f t="shared" si="9"/>
        <v>20400</v>
      </c>
      <c r="AM123" s="26">
        <f t="shared" si="10"/>
        <v>388580.64999999997</v>
      </c>
      <c r="AN123" s="17">
        <f t="shared" si="11"/>
        <v>1291113.8399999999</v>
      </c>
      <c r="AO123" s="19">
        <f t="shared" si="12"/>
        <v>1229039.81</v>
      </c>
      <c r="AP123" s="32">
        <f t="shared" si="13"/>
        <v>62074.029999999795</v>
      </c>
    </row>
    <row r="124" spans="1:42" x14ac:dyDescent="0.2">
      <c r="A124" t="s">
        <v>568</v>
      </c>
      <c r="B124" t="s">
        <v>569</v>
      </c>
      <c r="C124" s="97">
        <v>1702</v>
      </c>
      <c r="D124" s="74" t="s">
        <v>1390</v>
      </c>
      <c r="E124" s="273" t="s">
        <v>1826</v>
      </c>
      <c r="F124" s="127">
        <v>252258.9</v>
      </c>
      <c r="G124" s="127">
        <v>0</v>
      </c>
      <c r="H124" s="127">
        <v>28422.39</v>
      </c>
      <c r="I124" s="273">
        <v>36527.269999999997</v>
      </c>
      <c r="J124" s="273">
        <v>451115.45</v>
      </c>
      <c r="K124" s="273"/>
      <c r="L124" s="273"/>
      <c r="N124" s="128">
        <v>18275</v>
      </c>
      <c r="Q124" s="273"/>
      <c r="R124" s="273"/>
      <c r="S124" s="273"/>
      <c r="T124" s="273">
        <v>667875.67000000004</v>
      </c>
      <c r="V124" s="100">
        <v>613742.87</v>
      </c>
      <c r="X124" s="100">
        <v>301.87</v>
      </c>
      <c r="Y124" s="100">
        <v>485948.82</v>
      </c>
      <c r="AA124" s="100">
        <v>73700</v>
      </c>
      <c r="AB124" s="129">
        <v>645675.81999999995</v>
      </c>
      <c r="AD124" s="129">
        <v>360</v>
      </c>
      <c r="AE124" s="129">
        <v>324172.59999999998</v>
      </c>
      <c r="AF124" s="129">
        <v>42828.88</v>
      </c>
      <c r="AK124" s="103">
        <f t="shared" si="14"/>
        <v>280681.28999999998</v>
      </c>
      <c r="AL124" s="37">
        <f t="shared" si="9"/>
        <v>18275</v>
      </c>
      <c r="AM124" s="26">
        <f t="shared" si="10"/>
        <v>262406.28999999998</v>
      </c>
      <c r="AN124" s="17">
        <f t="shared" si="11"/>
        <v>1173693.56</v>
      </c>
      <c r="AO124" s="19">
        <f t="shared" si="12"/>
        <v>1013037.2999999999</v>
      </c>
      <c r="AP124" s="32">
        <f t="shared" si="13"/>
        <v>160656.26000000013</v>
      </c>
    </row>
    <row r="125" spans="1:42" x14ac:dyDescent="0.2">
      <c r="A125" t="s">
        <v>568</v>
      </c>
      <c r="B125" t="s">
        <v>569</v>
      </c>
      <c r="C125" s="97">
        <v>2179</v>
      </c>
      <c r="D125" s="74" t="s">
        <v>1391</v>
      </c>
      <c r="E125" s="273" t="s">
        <v>1827</v>
      </c>
      <c r="F125" s="127">
        <v>197755.49</v>
      </c>
      <c r="G125" s="127">
        <v>1145.0899999999999</v>
      </c>
      <c r="H125" s="127">
        <v>58583.59</v>
      </c>
      <c r="I125" s="273">
        <v>766336.74</v>
      </c>
      <c r="J125" s="273">
        <v>245895.57</v>
      </c>
      <c r="K125" s="273">
        <v>3318.15</v>
      </c>
      <c r="L125" s="273"/>
      <c r="N125" s="128">
        <v>20620</v>
      </c>
      <c r="Q125" s="273"/>
      <c r="R125" s="273"/>
      <c r="S125" s="273">
        <v>1373.05</v>
      </c>
      <c r="T125" s="273">
        <v>654977.96</v>
      </c>
      <c r="V125" s="100">
        <v>696392.82</v>
      </c>
      <c r="X125" s="100">
        <v>180.6</v>
      </c>
      <c r="Y125" s="100">
        <v>525024.80000000005</v>
      </c>
      <c r="AA125" s="100">
        <v>88800</v>
      </c>
      <c r="AB125" s="129">
        <v>669405.80000000005</v>
      </c>
      <c r="AE125" s="129">
        <v>332462.21999999997</v>
      </c>
      <c r="AF125" s="129">
        <v>74017.31</v>
      </c>
      <c r="AK125" s="103">
        <f t="shared" si="14"/>
        <v>257484.16999999998</v>
      </c>
      <c r="AL125" s="37">
        <f t="shared" si="9"/>
        <v>20620</v>
      </c>
      <c r="AM125" s="26">
        <f t="shared" si="10"/>
        <v>236864.16999999998</v>
      </c>
      <c r="AN125" s="17">
        <f t="shared" si="11"/>
        <v>1310398.22</v>
      </c>
      <c r="AO125" s="19">
        <f t="shared" si="12"/>
        <v>1075885.33</v>
      </c>
      <c r="AP125" s="32">
        <f t="shared" si="13"/>
        <v>234512.8899999999</v>
      </c>
    </row>
    <row r="126" spans="1:42" x14ac:dyDescent="0.2">
      <c r="A126" t="s">
        <v>572</v>
      </c>
      <c r="B126" t="s">
        <v>573</v>
      </c>
      <c r="C126" s="97">
        <v>3793</v>
      </c>
      <c r="D126" s="74" t="s">
        <v>1392</v>
      </c>
      <c r="E126" s="273" t="s">
        <v>1828</v>
      </c>
      <c r="F126" s="127">
        <v>246571.98</v>
      </c>
      <c r="G126" s="127">
        <v>0</v>
      </c>
      <c r="H126" s="127">
        <v>230509.33</v>
      </c>
      <c r="I126" s="273">
        <v>652252.98</v>
      </c>
      <c r="J126" s="273">
        <v>59269.25</v>
      </c>
      <c r="K126" s="273"/>
      <c r="L126" s="273"/>
      <c r="N126" s="128">
        <v>6000</v>
      </c>
      <c r="Q126" s="273"/>
      <c r="R126" s="273"/>
      <c r="S126" s="273">
        <v>-1850625.04</v>
      </c>
      <c r="T126" s="273">
        <v>3175397.16</v>
      </c>
      <c r="V126" s="100">
        <v>386044.22</v>
      </c>
      <c r="W126" s="100">
        <v>127900</v>
      </c>
      <c r="X126" s="100">
        <v>487.11</v>
      </c>
      <c r="Y126" s="100">
        <v>1015090</v>
      </c>
      <c r="AB126" s="129">
        <v>1079920</v>
      </c>
      <c r="AE126" s="129">
        <v>405846.67</v>
      </c>
      <c r="AF126" s="129">
        <v>182454.24</v>
      </c>
      <c r="AK126" s="103">
        <f t="shared" si="14"/>
        <v>477081.31</v>
      </c>
      <c r="AL126" s="37">
        <f t="shared" si="9"/>
        <v>6000</v>
      </c>
      <c r="AM126" s="26">
        <f t="shared" si="10"/>
        <v>471081.31</v>
      </c>
      <c r="AN126" s="17">
        <f t="shared" si="11"/>
        <v>1529521.33</v>
      </c>
      <c r="AO126" s="19">
        <f t="shared" si="12"/>
        <v>1668220.91</v>
      </c>
      <c r="AP126" s="32">
        <f t="shared" si="13"/>
        <v>-138699.57999999984</v>
      </c>
    </row>
    <row r="127" spans="1:42" x14ac:dyDescent="0.2">
      <c r="A127" t="s">
        <v>572</v>
      </c>
      <c r="B127" t="s">
        <v>573</v>
      </c>
      <c r="C127" s="97">
        <v>1435</v>
      </c>
      <c r="D127" s="74" t="s">
        <v>1393</v>
      </c>
      <c r="E127" s="273" t="s">
        <v>1829</v>
      </c>
      <c r="F127" s="127">
        <v>137571.28</v>
      </c>
      <c r="G127" s="127">
        <v>0</v>
      </c>
      <c r="H127" s="127">
        <v>10512.99</v>
      </c>
      <c r="I127" s="273">
        <v>49170.879999999997</v>
      </c>
      <c r="J127" s="273">
        <v>92788.42</v>
      </c>
      <c r="K127" s="273"/>
      <c r="L127" s="273"/>
      <c r="N127" s="128">
        <v>13500</v>
      </c>
      <c r="P127" s="128">
        <v>776.13</v>
      </c>
      <c r="Q127" s="273"/>
      <c r="R127" s="273"/>
      <c r="S127" s="273">
        <v>-594</v>
      </c>
      <c r="T127" s="273">
        <v>1191484.79</v>
      </c>
      <c r="V127" s="100">
        <v>323591.59000000003</v>
      </c>
      <c r="W127" s="100">
        <v>53235</v>
      </c>
      <c r="X127" s="100">
        <v>307.04000000000002</v>
      </c>
      <c r="Y127" s="100">
        <v>571630</v>
      </c>
      <c r="AB127" s="129">
        <v>722444</v>
      </c>
      <c r="AE127" s="129">
        <v>295875.59000000003</v>
      </c>
      <c r="AF127" s="129">
        <v>40505.379999999997</v>
      </c>
      <c r="AK127" s="103">
        <f t="shared" si="14"/>
        <v>148084.26999999999</v>
      </c>
      <c r="AL127" s="37">
        <f t="shared" si="9"/>
        <v>14276.13</v>
      </c>
      <c r="AM127" s="26">
        <f t="shared" si="10"/>
        <v>133808.13999999998</v>
      </c>
      <c r="AN127" s="17">
        <f t="shared" si="11"/>
        <v>948763.63</v>
      </c>
      <c r="AO127" s="19">
        <f t="shared" si="12"/>
        <v>1058824.97</v>
      </c>
      <c r="AP127" s="32">
        <f t="shared" si="13"/>
        <v>-110061.33999999997</v>
      </c>
    </row>
    <row r="128" spans="1:42" x14ac:dyDescent="0.2">
      <c r="A128" t="s">
        <v>572</v>
      </c>
      <c r="B128" t="s">
        <v>573</v>
      </c>
      <c r="C128" s="97">
        <v>1980</v>
      </c>
      <c r="D128" s="74" t="s">
        <v>1394</v>
      </c>
      <c r="E128" s="273" t="s">
        <v>1830</v>
      </c>
      <c r="F128" s="127">
        <v>176823.6</v>
      </c>
      <c r="G128" s="127">
        <v>0</v>
      </c>
      <c r="H128" s="127">
        <v>243131.01</v>
      </c>
      <c r="I128" s="273">
        <v>3212559.02</v>
      </c>
      <c r="J128" s="273">
        <v>132793.31</v>
      </c>
      <c r="K128" s="273"/>
      <c r="L128" s="273"/>
      <c r="N128" s="128">
        <v>4000</v>
      </c>
      <c r="Q128" s="273"/>
      <c r="R128" s="273"/>
      <c r="S128" s="273">
        <v>2839536.27</v>
      </c>
      <c r="T128" s="273">
        <v>918887.6</v>
      </c>
      <c r="V128" s="100">
        <v>410000.03</v>
      </c>
      <c r="W128" s="100">
        <v>72800</v>
      </c>
      <c r="X128" s="100">
        <v>202.54</v>
      </c>
      <c r="Y128" s="100">
        <v>613970</v>
      </c>
      <c r="AA128" s="100">
        <v>17000</v>
      </c>
      <c r="AB128" s="129">
        <v>790735</v>
      </c>
      <c r="AE128" s="129">
        <v>199215.96</v>
      </c>
      <c r="AF128" s="129">
        <v>112355.54</v>
      </c>
      <c r="AK128" s="103">
        <f t="shared" si="14"/>
        <v>419954.61</v>
      </c>
      <c r="AL128" s="37">
        <f t="shared" si="9"/>
        <v>4000</v>
      </c>
      <c r="AM128" s="26">
        <f t="shared" si="10"/>
        <v>415954.61</v>
      </c>
      <c r="AN128" s="17">
        <f t="shared" si="11"/>
        <v>1113972.57</v>
      </c>
      <c r="AO128" s="19">
        <f t="shared" si="12"/>
        <v>1102306.5</v>
      </c>
      <c r="AP128" s="32">
        <f t="shared" si="13"/>
        <v>11666.070000000065</v>
      </c>
    </row>
    <row r="129" spans="1:42" x14ac:dyDescent="0.2">
      <c r="A129" t="s">
        <v>572</v>
      </c>
      <c r="B129" t="s">
        <v>573</v>
      </c>
      <c r="C129" s="97">
        <v>2225</v>
      </c>
      <c r="D129" s="74" t="s">
        <v>1395</v>
      </c>
      <c r="E129" s="273" t="s">
        <v>1831</v>
      </c>
      <c r="F129" s="127">
        <v>54484.67</v>
      </c>
      <c r="G129" s="127">
        <v>0</v>
      </c>
      <c r="H129" s="127">
        <v>33341.61</v>
      </c>
      <c r="I129" s="273">
        <v>287402.71999999997</v>
      </c>
      <c r="J129" s="273">
        <v>143515.24</v>
      </c>
      <c r="K129" s="273"/>
      <c r="L129" s="273"/>
      <c r="N129" s="128">
        <v>5000</v>
      </c>
      <c r="P129" s="128">
        <v>555.76</v>
      </c>
      <c r="Q129" s="273"/>
      <c r="R129" s="273"/>
      <c r="S129" s="273">
        <v>-1173003.04</v>
      </c>
      <c r="T129" s="273">
        <v>1855787.89</v>
      </c>
      <c r="V129" s="100">
        <v>375135.25</v>
      </c>
      <c r="X129" s="100">
        <v>155.88</v>
      </c>
      <c r="Y129" s="100">
        <v>841630</v>
      </c>
      <c r="AB129" s="129">
        <v>991910</v>
      </c>
      <c r="AE129" s="129">
        <v>298562.3</v>
      </c>
      <c r="AF129" s="129">
        <v>90171.199999999997</v>
      </c>
      <c r="AK129" s="103">
        <f t="shared" si="14"/>
        <v>87826.28</v>
      </c>
      <c r="AL129" s="37">
        <f t="shared" si="9"/>
        <v>5555.76</v>
      </c>
      <c r="AM129" s="26">
        <f t="shared" si="10"/>
        <v>82270.52</v>
      </c>
      <c r="AN129" s="17">
        <f t="shared" si="11"/>
        <v>1216921.1299999999</v>
      </c>
      <c r="AO129" s="19">
        <f t="shared" si="12"/>
        <v>1380643.5</v>
      </c>
      <c r="AP129" s="32">
        <f t="shared" si="13"/>
        <v>-163722.37000000011</v>
      </c>
    </row>
    <row r="130" spans="1:42" x14ac:dyDescent="0.2">
      <c r="A130" t="s">
        <v>572</v>
      </c>
      <c r="B130" t="s">
        <v>573</v>
      </c>
      <c r="C130" s="97">
        <v>2531</v>
      </c>
      <c r="D130" s="74" t="s">
        <v>1396</v>
      </c>
      <c r="E130" s="273" t="s">
        <v>1832</v>
      </c>
      <c r="F130" s="127">
        <v>259974.19</v>
      </c>
      <c r="G130" s="127">
        <v>0</v>
      </c>
      <c r="H130" s="127">
        <v>21121.16</v>
      </c>
      <c r="I130" s="273">
        <v>540142.15</v>
      </c>
      <c r="J130" s="273">
        <v>114894.58</v>
      </c>
      <c r="K130" s="273"/>
      <c r="L130" s="273"/>
      <c r="N130" s="128">
        <v>0</v>
      </c>
      <c r="Q130" s="273"/>
      <c r="R130" s="273"/>
      <c r="S130" s="273">
        <v>-221543.81</v>
      </c>
      <c r="T130" s="273">
        <v>1498231.3</v>
      </c>
      <c r="V130" s="100">
        <v>290289.06</v>
      </c>
      <c r="X130" s="100">
        <v>773.86</v>
      </c>
      <c r="Y130" s="100">
        <v>522760</v>
      </c>
      <c r="AB130" s="129">
        <v>774662</v>
      </c>
      <c r="AE130" s="129">
        <v>251787.1</v>
      </c>
      <c r="AF130" s="129">
        <v>107402.23</v>
      </c>
      <c r="AK130" s="103">
        <f t="shared" si="14"/>
        <v>281095.34999999998</v>
      </c>
      <c r="AL130" s="37">
        <f t="shared" si="9"/>
        <v>0</v>
      </c>
      <c r="AM130" s="26">
        <f t="shared" si="10"/>
        <v>281095.34999999998</v>
      </c>
      <c r="AN130" s="17">
        <f t="shared" si="11"/>
        <v>813822.91999999993</v>
      </c>
      <c r="AO130" s="19">
        <f t="shared" si="12"/>
        <v>1133851.33</v>
      </c>
      <c r="AP130" s="32">
        <f t="shared" si="13"/>
        <v>-320028.41000000015</v>
      </c>
    </row>
    <row r="131" spans="1:42" x14ac:dyDescent="0.2">
      <c r="A131" t="s">
        <v>572</v>
      </c>
      <c r="B131" t="s">
        <v>573</v>
      </c>
      <c r="C131" s="97">
        <v>3452</v>
      </c>
      <c r="D131" s="74" t="s">
        <v>1397</v>
      </c>
      <c r="E131" s="273" t="s">
        <v>1833</v>
      </c>
      <c r="F131" s="127">
        <v>39967.629999999997</v>
      </c>
      <c r="H131" s="127">
        <v>11548.5</v>
      </c>
      <c r="I131" s="273">
        <v>464945.96</v>
      </c>
      <c r="J131" s="273">
        <v>16107.9</v>
      </c>
      <c r="K131" s="273"/>
      <c r="L131" s="273"/>
      <c r="P131" s="128">
        <v>2.1800000000000002</v>
      </c>
      <c r="Q131" s="273"/>
      <c r="R131" s="273"/>
      <c r="S131" s="273">
        <v>-1539086.84</v>
      </c>
      <c r="T131" s="273">
        <v>2202136.4300000002</v>
      </c>
      <c r="U131" s="100">
        <v>135.66999999999999</v>
      </c>
      <c r="V131" s="100">
        <v>442785.47</v>
      </c>
      <c r="X131" s="100">
        <v>257.82</v>
      </c>
      <c r="Y131" s="100">
        <v>991780</v>
      </c>
      <c r="AB131" s="129">
        <v>1309550</v>
      </c>
      <c r="AE131" s="129">
        <v>126987.61</v>
      </c>
      <c r="AF131" s="129">
        <v>112333.13</v>
      </c>
      <c r="AK131" s="103">
        <f t="shared" si="14"/>
        <v>51516.13</v>
      </c>
      <c r="AL131" s="37">
        <f t="shared" si="9"/>
        <v>2.1800000000000002</v>
      </c>
      <c r="AM131" s="26">
        <f t="shared" si="10"/>
        <v>51513.95</v>
      </c>
      <c r="AN131" s="17">
        <f t="shared" si="11"/>
        <v>1434958.96</v>
      </c>
      <c r="AO131" s="19">
        <f t="shared" si="12"/>
        <v>1548870.7400000002</v>
      </c>
      <c r="AP131" s="32">
        <f t="shared" si="13"/>
        <v>-113911.78000000026</v>
      </c>
    </row>
    <row r="132" spans="1:42" x14ac:dyDescent="0.2">
      <c r="A132" t="s">
        <v>572</v>
      </c>
      <c r="B132" t="s">
        <v>573</v>
      </c>
      <c r="C132" s="97">
        <v>3453</v>
      </c>
      <c r="D132" s="74" t="s">
        <v>1398</v>
      </c>
      <c r="E132" s="273" t="s">
        <v>1834</v>
      </c>
      <c r="F132" s="127">
        <v>142463.6</v>
      </c>
      <c r="G132" s="127">
        <v>0</v>
      </c>
      <c r="H132" s="127">
        <v>19904.330000000002</v>
      </c>
      <c r="I132" s="273">
        <v>2522312.3199999998</v>
      </c>
      <c r="J132" s="273">
        <v>1078777.95</v>
      </c>
      <c r="K132" s="273"/>
      <c r="L132" s="273"/>
      <c r="N132" s="128">
        <v>5000</v>
      </c>
      <c r="Q132" s="273"/>
      <c r="R132" s="273"/>
      <c r="S132" s="273">
        <v>2239061.62</v>
      </c>
      <c r="T132" s="273">
        <v>655276.54</v>
      </c>
      <c r="V132" s="100">
        <v>359138.37</v>
      </c>
      <c r="W132" s="100">
        <v>50000</v>
      </c>
      <c r="X132" s="100">
        <v>160.68</v>
      </c>
      <c r="Y132" s="100">
        <v>787880</v>
      </c>
      <c r="AA132" s="100">
        <v>990500</v>
      </c>
      <c r="AB132" s="129">
        <v>913350</v>
      </c>
      <c r="AE132" s="129">
        <v>214543.09</v>
      </c>
      <c r="AF132" s="129">
        <v>191697.92000000001</v>
      </c>
      <c r="AK132" s="103">
        <f t="shared" ref="AK132:AK154" si="15">SUM(F132:H132)</f>
        <v>162367.93</v>
      </c>
      <c r="AL132" s="37">
        <f t="shared" si="9"/>
        <v>5000</v>
      </c>
      <c r="AM132" s="26">
        <f t="shared" si="10"/>
        <v>157367.93</v>
      </c>
      <c r="AN132" s="17">
        <f t="shared" si="11"/>
        <v>2187679.0499999998</v>
      </c>
      <c r="AO132" s="19">
        <f t="shared" si="12"/>
        <v>1319591.01</v>
      </c>
      <c r="AP132" s="32">
        <f t="shared" si="13"/>
        <v>868088.0399999998</v>
      </c>
    </row>
    <row r="133" spans="1:42" x14ac:dyDescent="0.2">
      <c r="A133" t="s">
        <v>572</v>
      </c>
      <c r="B133" t="s">
        <v>573</v>
      </c>
      <c r="C133" s="97">
        <v>3635</v>
      </c>
      <c r="D133" s="74" t="s">
        <v>1399</v>
      </c>
      <c r="E133" s="273" t="s">
        <v>1835</v>
      </c>
      <c r="F133" s="127">
        <v>124667.93</v>
      </c>
      <c r="G133" s="127">
        <v>0</v>
      </c>
      <c r="H133" s="127">
        <v>194148.5</v>
      </c>
      <c r="I133" s="273">
        <v>1563490.87</v>
      </c>
      <c r="J133" s="273">
        <v>28401</v>
      </c>
      <c r="K133" s="273"/>
      <c r="L133" s="273"/>
      <c r="N133" s="128">
        <v>40000</v>
      </c>
      <c r="P133" s="128">
        <v>2868.62</v>
      </c>
      <c r="Q133" s="273"/>
      <c r="R133" s="273"/>
      <c r="S133" s="273">
        <v>153923.98000000001</v>
      </c>
      <c r="T133" s="273">
        <v>1904716.16</v>
      </c>
      <c r="V133" s="100">
        <v>595682.54</v>
      </c>
      <c r="X133" s="100">
        <v>214.41</v>
      </c>
      <c r="Y133" s="100">
        <v>472780</v>
      </c>
      <c r="AB133" s="129">
        <v>733229</v>
      </c>
      <c r="AE133" s="129">
        <v>404724.83</v>
      </c>
      <c r="AF133" s="129">
        <v>111461.58</v>
      </c>
      <c r="AK133" s="103">
        <f t="shared" si="15"/>
        <v>318816.43</v>
      </c>
      <c r="AL133" s="37">
        <f t="shared" ref="AL133:AL154" si="16">SUM(M133:P133)</f>
        <v>42868.62</v>
      </c>
      <c r="AM133" s="26">
        <f t="shared" ref="AM133:AM154" si="17">AK133-AL133</f>
        <v>275947.81</v>
      </c>
      <c r="AN133" s="17">
        <f t="shared" ref="AN133:AN154" si="18">SUM(U133:AA133)</f>
        <v>1068676.9500000002</v>
      </c>
      <c r="AO133" s="19">
        <f t="shared" ref="AO133:AO154" si="19">SUM(AB133:AJ133)</f>
        <v>1249415.4100000001</v>
      </c>
      <c r="AP133" s="32">
        <f t="shared" ref="AP133:AP154" si="20">AN133-AO133</f>
        <v>-180738.45999999996</v>
      </c>
    </row>
    <row r="134" spans="1:42" x14ac:dyDescent="0.2">
      <c r="A134" t="s">
        <v>572</v>
      </c>
      <c r="B134" t="s">
        <v>573</v>
      </c>
      <c r="C134" s="97">
        <v>4256</v>
      </c>
      <c r="D134" s="74" t="s">
        <v>1400</v>
      </c>
      <c r="E134" s="273" t="s">
        <v>1836</v>
      </c>
      <c r="F134" s="127">
        <v>96908.69</v>
      </c>
      <c r="G134" s="127">
        <v>0</v>
      </c>
      <c r="H134" s="127">
        <v>23648.31</v>
      </c>
      <c r="I134" s="273">
        <v>577104.42000000004</v>
      </c>
      <c r="J134" s="273">
        <v>112929.83</v>
      </c>
      <c r="K134" s="273"/>
      <c r="L134" s="273"/>
      <c r="N134" s="128">
        <v>9500</v>
      </c>
      <c r="Q134" s="273"/>
      <c r="R134" s="273"/>
      <c r="S134" s="273">
        <v>-1519212.31</v>
      </c>
      <c r="T134" s="273">
        <v>2482221.21</v>
      </c>
      <c r="V134" s="100">
        <v>391297.65</v>
      </c>
      <c r="W134" s="100">
        <v>80000</v>
      </c>
      <c r="X134" s="100">
        <v>254.81</v>
      </c>
      <c r="Y134" s="100">
        <v>863860</v>
      </c>
      <c r="AB134" s="129">
        <v>997560</v>
      </c>
      <c r="AE134" s="129">
        <v>380695.94</v>
      </c>
      <c r="AF134" s="129">
        <v>110618.17</v>
      </c>
      <c r="AK134" s="103">
        <f t="shared" si="15"/>
        <v>120557</v>
      </c>
      <c r="AL134" s="37">
        <f t="shared" si="16"/>
        <v>9500</v>
      </c>
      <c r="AM134" s="26">
        <f t="shared" si="17"/>
        <v>111057</v>
      </c>
      <c r="AN134" s="17">
        <f t="shared" si="18"/>
        <v>1335412.46</v>
      </c>
      <c r="AO134" s="19">
        <f t="shared" si="19"/>
        <v>1488874.1099999999</v>
      </c>
      <c r="AP134" s="32">
        <f t="shared" si="20"/>
        <v>-153461.64999999991</v>
      </c>
    </row>
    <row r="135" spans="1:42" x14ac:dyDescent="0.2">
      <c r="A135" t="s">
        <v>576</v>
      </c>
      <c r="B135" t="s">
        <v>577</v>
      </c>
      <c r="C135" s="97">
        <v>2177</v>
      </c>
      <c r="D135" s="74" t="s">
        <v>1401</v>
      </c>
      <c r="E135" s="273" t="s">
        <v>1837</v>
      </c>
      <c r="F135" s="127">
        <v>258464.58</v>
      </c>
      <c r="G135" s="127">
        <v>0</v>
      </c>
      <c r="H135" s="127">
        <v>463745.05</v>
      </c>
      <c r="I135" s="273">
        <v>615052.32999999996</v>
      </c>
      <c r="J135" s="273">
        <v>48771.32</v>
      </c>
      <c r="K135" s="273"/>
      <c r="L135" s="273"/>
      <c r="Q135" s="273"/>
      <c r="R135" s="273"/>
      <c r="S135" s="273">
        <v>-169.39</v>
      </c>
      <c r="T135" s="273">
        <v>3637434.23</v>
      </c>
      <c r="V135" s="100">
        <v>479846.42</v>
      </c>
      <c r="X135" s="100">
        <v>277.64</v>
      </c>
      <c r="Y135" s="100">
        <v>750020</v>
      </c>
      <c r="AB135" s="129">
        <v>874960</v>
      </c>
      <c r="AE135" s="129">
        <v>338149.16</v>
      </c>
      <c r="AF135" s="129">
        <v>95568.35</v>
      </c>
      <c r="AK135" s="103">
        <f t="shared" si="15"/>
        <v>722209.63</v>
      </c>
      <c r="AL135" s="37">
        <f t="shared" si="16"/>
        <v>0</v>
      </c>
      <c r="AM135" s="26">
        <f t="shared" si="17"/>
        <v>722209.63</v>
      </c>
      <c r="AN135" s="17">
        <f t="shared" si="18"/>
        <v>1230144.06</v>
      </c>
      <c r="AO135" s="19">
        <f t="shared" si="19"/>
        <v>1308677.51</v>
      </c>
      <c r="AP135" s="32">
        <f t="shared" si="20"/>
        <v>-78533.449999999953</v>
      </c>
    </row>
    <row r="136" spans="1:42" x14ac:dyDescent="0.2">
      <c r="A136" t="s">
        <v>576</v>
      </c>
      <c r="B136" t="s">
        <v>577</v>
      </c>
      <c r="C136" s="97">
        <v>3300</v>
      </c>
      <c r="D136" s="74" t="s">
        <v>1402</v>
      </c>
      <c r="E136" s="273" t="s">
        <v>1838</v>
      </c>
      <c r="F136" s="127">
        <v>152058.28</v>
      </c>
      <c r="G136" s="127">
        <v>0</v>
      </c>
      <c r="H136" s="127">
        <v>421426.71</v>
      </c>
      <c r="I136" s="273">
        <v>-26</v>
      </c>
      <c r="J136" s="273">
        <v>77317</v>
      </c>
      <c r="K136" s="273"/>
      <c r="L136" s="273"/>
      <c r="P136" s="128">
        <v>1744.02</v>
      </c>
      <c r="Q136" s="273"/>
      <c r="R136" s="273"/>
      <c r="S136" s="273">
        <v>30000</v>
      </c>
      <c r="T136" s="273">
        <v>977547.45</v>
      </c>
      <c r="V136" s="100">
        <v>416730.78</v>
      </c>
      <c r="W136" s="100">
        <v>20000</v>
      </c>
      <c r="X136" s="100">
        <v>123.16</v>
      </c>
      <c r="AB136" s="129">
        <v>58988</v>
      </c>
      <c r="AE136" s="129">
        <v>225266.87</v>
      </c>
      <c r="AF136" s="129">
        <v>15</v>
      </c>
      <c r="AK136" s="103">
        <f t="shared" si="15"/>
        <v>573484.99</v>
      </c>
      <c r="AL136" s="37">
        <f t="shared" si="16"/>
        <v>1744.02</v>
      </c>
      <c r="AM136" s="26">
        <f t="shared" si="17"/>
        <v>571740.97</v>
      </c>
      <c r="AN136" s="17">
        <f t="shared" si="18"/>
        <v>436853.94</v>
      </c>
      <c r="AO136" s="19">
        <f t="shared" si="19"/>
        <v>284269.87</v>
      </c>
      <c r="AP136" s="32">
        <f t="shared" si="20"/>
        <v>152584.07</v>
      </c>
    </row>
    <row r="137" spans="1:42" x14ac:dyDescent="0.2">
      <c r="A137" t="s">
        <v>576</v>
      </c>
      <c r="B137" t="s">
        <v>577</v>
      </c>
      <c r="C137" s="97">
        <v>1172</v>
      </c>
      <c r="D137" s="74" t="s">
        <v>1403</v>
      </c>
      <c r="E137" s="273" t="s">
        <v>1839</v>
      </c>
      <c r="F137" s="127">
        <v>379007</v>
      </c>
      <c r="G137" s="127">
        <v>0</v>
      </c>
      <c r="H137" s="127">
        <v>61762.23</v>
      </c>
      <c r="I137" s="273">
        <v>45168.71</v>
      </c>
      <c r="J137" s="273">
        <v>142935.65</v>
      </c>
      <c r="K137" s="273"/>
      <c r="L137" s="273"/>
      <c r="Q137" s="273"/>
      <c r="R137" s="273"/>
      <c r="S137" s="273">
        <v>-4258.93</v>
      </c>
      <c r="T137" s="273">
        <v>431249.19</v>
      </c>
      <c r="V137" s="100">
        <v>412115.7</v>
      </c>
      <c r="X137" s="100">
        <v>388.94</v>
      </c>
      <c r="Y137" s="100">
        <v>548700</v>
      </c>
      <c r="AA137" s="100">
        <v>2000.01</v>
      </c>
      <c r="AB137" s="129">
        <v>605004</v>
      </c>
      <c r="AE137" s="129">
        <v>115852.3</v>
      </c>
      <c r="AF137" s="129">
        <v>38480.019999999997</v>
      </c>
      <c r="AK137" s="103">
        <f t="shared" si="15"/>
        <v>440769.23</v>
      </c>
      <c r="AL137" s="37">
        <f t="shared" si="16"/>
        <v>0</v>
      </c>
      <c r="AM137" s="26">
        <f t="shared" si="17"/>
        <v>440769.23</v>
      </c>
      <c r="AN137" s="17">
        <f t="shared" si="18"/>
        <v>963204.65</v>
      </c>
      <c r="AO137" s="19">
        <f t="shared" si="19"/>
        <v>759336.32000000007</v>
      </c>
      <c r="AP137" s="32">
        <f t="shared" si="20"/>
        <v>203868.32999999996</v>
      </c>
    </row>
    <row r="138" spans="1:42" x14ac:dyDescent="0.2">
      <c r="A138" t="s">
        <v>576</v>
      </c>
      <c r="B138" t="s">
        <v>577</v>
      </c>
      <c r="C138" s="97">
        <v>2177</v>
      </c>
      <c r="D138" s="74" t="s">
        <v>1404</v>
      </c>
      <c r="E138" s="273" t="s">
        <v>1840</v>
      </c>
      <c r="F138" s="127">
        <v>140786.32</v>
      </c>
      <c r="G138" s="127">
        <v>0</v>
      </c>
      <c r="H138" s="127">
        <v>358823.43</v>
      </c>
      <c r="I138" s="273">
        <v>130852.79</v>
      </c>
      <c r="J138" s="273">
        <v>59414</v>
      </c>
      <c r="K138" s="273"/>
      <c r="L138" s="273"/>
      <c r="Q138" s="273"/>
      <c r="R138" s="273"/>
      <c r="S138" s="273">
        <v>-3019.41</v>
      </c>
      <c r="T138" s="273">
        <v>1781769.65</v>
      </c>
      <c r="V138" s="100">
        <v>392521.48</v>
      </c>
      <c r="X138" s="100">
        <v>133.53</v>
      </c>
      <c r="Y138" s="100">
        <v>592410</v>
      </c>
      <c r="AB138" s="129">
        <v>712632</v>
      </c>
      <c r="AE138" s="129">
        <v>132331.67000000001</v>
      </c>
      <c r="AF138" s="129">
        <v>71862.64</v>
      </c>
      <c r="AK138" s="103">
        <f t="shared" si="15"/>
        <v>499609.75</v>
      </c>
      <c r="AL138" s="37">
        <f t="shared" si="16"/>
        <v>0</v>
      </c>
      <c r="AM138" s="26">
        <f t="shared" si="17"/>
        <v>499609.75</v>
      </c>
      <c r="AN138" s="17">
        <f t="shared" si="18"/>
        <v>985065.01</v>
      </c>
      <c r="AO138" s="19">
        <f t="shared" si="19"/>
        <v>916826.31</v>
      </c>
      <c r="AP138" s="32">
        <f t="shared" si="20"/>
        <v>68238.699999999953</v>
      </c>
    </row>
    <row r="139" spans="1:42" x14ac:dyDescent="0.2">
      <c r="A139" t="s">
        <v>576</v>
      </c>
      <c r="B139" t="s">
        <v>577</v>
      </c>
      <c r="C139" s="97">
        <v>4986</v>
      </c>
      <c r="D139" s="74" t="s">
        <v>1405</v>
      </c>
      <c r="E139" s="273" t="s">
        <v>1841</v>
      </c>
      <c r="F139" s="127">
        <v>195221.46</v>
      </c>
      <c r="G139" s="127">
        <v>30956.63</v>
      </c>
      <c r="H139" s="127">
        <v>402040.78</v>
      </c>
      <c r="I139" s="273">
        <v>181359.46</v>
      </c>
      <c r="J139" s="273">
        <v>16855</v>
      </c>
      <c r="K139" s="273"/>
      <c r="L139" s="273"/>
      <c r="N139" s="128">
        <v>6000</v>
      </c>
      <c r="P139" s="128">
        <v>0</v>
      </c>
      <c r="Q139" s="273"/>
      <c r="R139" s="273"/>
      <c r="S139" s="273">
        <v>123627.15</v>
      </c>
      <c r="T139" s="273">
        <v>343312.84</v>
      </c>
      <c r="V139" s="100">
        <v>591392.88</v>
      </c>
      <c r="X139" s="100">
        <v>246.22</v>
      </c>
      <c r="Y139" s="100">
        <v>667940</v>
      </c>
      <c r="AA139" s="100">
        <v>176556</v>
      </c>
      <c r="AB139" s="129">
        <v>940599</v>
      </c>
      <c r="AE139" s="129">
        <v>372437.18</v>
      </c>
      <c r="AF139" s="129">
        <v>151198.70000000001</v>
      </c>
      <c r="AK139" s="103">
        <f t="shared" si="15"/>
        <v>628218.87</v>
      </c>
      <c r="AL139" s="37">
        <f t="shared" si="16"/>
        <v>6000</v>
      </c>
      <c r="AM139" s="26">
        <f t="shared" si="17"/>
        <v>622218.87</v>
      </c>
      <c r="AN139" s="17">
        <f t="shared" si="18"/>
        <v>1436135.1</v>
      </c>
      <c r="AO139" s="19">
        <f t="shared" si="19"/>
        <v>1464234.88</v>
      </c>
      <c r="AP139" s="32">
        <f t="shared" si="20"/>
        <v>-28099.779999999795</v>
      </c>
    </row>
    <row r="140" spans="1:42" x14ac:dyDescent="0.2">
      <c r="A140" t="s">
        <v>576</v>
      </c>
      <c r="B140" t="s">
        <v>577</v>
      </c>
      <c r="C140" s="97">
        <v>4194</v>
      </c>
      <c r="D140" s="74" t="s">
        <v>1406</v>
      </c>
      <c r="E140" s="273" t="s">
        <v>1842</v>
      </c>
      <c r="F140" s="127">
        <v>297655.14</v>
      </c>
      <c r="G140" s="127">
        <v>18750</v>
      </c>
      <c r="H140" s="127">
        <v>500732.95</v>
      </c>
      <c r="I140" s="273">
        <v>571896.94999999995</v>
      </c>
      <c r="J140" s="273">
        <v>445055.31</v>
      </c>
      <c r="K140" s="273"/>
      <c r="L140" s="273"/>
      <c r="M140" s="128">
        <v>45000</v>
      </c>
      <c r="P140" s="128">
        <v>4050.8</v>
      </c>
      <c r="Q140" s="273"/>
      <c r="R140" s="273"/>
      <c r="S140" s="273"/>
      <c r="T140" s="273">
        <v>1856322.45</v>
      </c>
      <c r="V140" s="100">
        <v>535407.75</v>
      </c>
      <c r="Y140" s="100">
        <v>712810</v>
      </c>
      <c r="AB140" s="129">
        <v>825252</v>
      </c>
      <c r="AD140" s="129">
        <v>3165</v>
      </c>
      <c r="AE140" s="129">
        <v>157524.35</v>
      </c>
      <c r="AF140" s="129">
        <v>37049.74</v>
      </c>
      <c r="AK140" s="103">
        <f t="shared" si="15"/>
        <v>817138.09000000008</v>
      </c>
      <c r="AL140" s="37">
        <f t="shared" si="16"/>
        <v>49050.8</v>
      </c>
      <c r="AM140" s="26">
        <f t="shared" si="17"/>
        <v>768087.29</v>
      </c>
      <c r="AN140" s="17">
        <f t="shared" si="18"/>
        <v>1248217.75</v>
      </c>
      <c r="AO140" s="19">
        <f t="shared" si="19"/>
        <v>1022991.09</v>
      </c>
      <c r="AP140" s="32">
        <f t="shared" si="20"/>
        <v>225226.66000000003</v>
      </c>
    </row>
    <row r="141" spans="1:42" x14ac:dyDescent="0.2">
      <c r="A141" t="s">
        <v>576</v>
      </c>
      <c r="B141" t="s">
        <v>577</v>
      </c>
      <c r="C141" s="97">
        <v>4296</v>
      </c>
      <c r="D141" s="74" t="s">
        <v>1407</v>
      </c>
      <c r="E141" s="273" t="s">
        <v>1843</v>
      </c>
      <c r="F141" s="127">
        <v>403720.6</v>
      </c>
      <c r="G141" s="127">
        <v>0</v>
      </c>
      <c r="H141" s="127">
        <v>618523.56999999995</v>
      </c>
      <c r="I141" s="273">
        <v>10387.07</v>
      </c>
      <c r="J141" s="273">
        <v>98536.66</v>
      </c>
      <c r="K141" s="273"/>
      <c r="L141" s="273"/>
      <c r="O141" s="128">
        <v>274850</v>
      </c>
      <c r="Q141" s="273"/>
      <c r="R141" s="273"/>
      <c r="S141" s="273">
        <v>20</v>
      </c>
      <c r="T141" s="273">
        <v>2560000</v>
      </c>
      <c r="V141" s="100">
        <v>525507.76</v>
      </c>
      <c r="X141" s="100">
        <v>624.32000000000005</v>
      </c>
      <c r="Y141" s="100">
        <v>893200</v>
      </c>
      <c r="AB141" s="129">
        <v>1021320.65</v>
      </c>
      <c r="AE141" s="129">
        <v>238415.91</v>
      </c>
      <c r="AF141" s="129">
        <v>54396.93</v>
      </c>
      <c r="AK141" s="103">
        <f t="shared" si="15"/>
        <v>1022244.1699999999</v>
      </c>
      <c r="AL141" s="37">
        <f t="shared" si="16"/>
        <v>274850</v>
      </c>
      <c r="AM141" s="26">
        <f t="shared" si="17"/>
        <v>747394.16999999993</v>
      </c>
      <c r="AN141" s="17">
        <f t="shared" si="18"/>
        <v>1419332.08</v>
      </c>
      <c r="AO141" s="19">
        <f t="shared" si="19"/>
        <v>1314133.49</v>
      </c>
      <c r="AP141" s="32">
        <f t="shared" si="20"/>
        <v>105198.59000000008</v>
      </c>
    </row>
    <row r="142" spans="1:42" x14ac:dyDescent="0.2">
      <c r="A142" t="s">
        <v>576</v>
      </c>
      <c r="B142" t="s">
        <v>577</v>
      </c>
      <c r="C142" s="97">
        <v>2528</v>
      </c>
      <c r="D142" s="74" t="s">
        <v>1408</v>
      </c>
      <c r="E142" s="273" t="s">
        <v>1844</v>
      </c>
      <c r="F142" s="127">
        <v>212058.15</v>
      </c>
      <c r="G142" s="127">
        <v>21174.78</v>
      </c>
      <c r="H142" s="127">
        <v>160381.70000000001</v>
      </c>
      <c r="I142" s="273">
        <v>3086330.89</v>
      </c>
      <c r="J142" s="273">
        <v>53452.92</v>
      </c>
      <c r="K142" s="273"/>
      <c r="L142" s="273"/>
      <c r="Q142" s="273"/>
      <c r="R142" s="273"/>
      <c r="S142" s="273"/>
      <c r="T142" s="273">
        <v>3234582.32</v>
      </c>
      <c r="V142" s="100">
        <v>183543.97</v>
      </c>
      <c r="X142" s="100">
        <v>1232.8599999999999</v>
      </c>
      <c r="Y142" s="100">
        <v>820830</v>
      </c>
      <c r="AA142" s="100">
        <v>498940</v>
      </c>
      <c r="AB142" s="129">
        <v>1049170</v>
      </c>
      <c r="AD142" s="129">
        <v>7864</v>
      </c>
      <c r="AE142" s="129">
        <v>514714.88</v>
      </c>
      <c r="AF142" s="129">
        <v>1075124.05</v>
      </c>
      <c r="AK142" s="103">
        <f t="shared" si="15"/>
        <v>393614.63</v>
      </c>
      <c r="AL142" s="37">
        <f t="shared" si="16"/>
        <v>0</v>
      </c>
      <c r="AM142" s="26">
        <f t="shared" si="17"/>
        <v>393614.63</v>
      </c>
      <c r="AN142" s="17">
        <f t="shared" si="18"/>
        <v>1504546.83</v>
      </c>
      <c r="AO142" s="19">
        <f t="shared" si="19"/>
        <v>2646872.9299999997</v>
      </c>
      <c r="AP142" s="32">
        <f t="shared" si="20"/>
        <v>-1142326.0999999996</v>
      </c>
    </row>
    <row r="143" spans="1:42" x14ac:dyDescent="0.2">
      <c r="A143" t="s">
        <v>576</v>
      </c>
      <c r="B143" t="s">
        <v>577</v>
      </c>
      <c r="C143" s="97">
        <v>3203</v>
      </c>
      <c r="D143" s="74" t="s">
        <v>1409</v>
      </c>
      <c r="E143" s="273" t="s">
        <v>1845</v>
      </c>
      <c r="F143" s="127">
        <v>257942.42</v>
      </c>
      <c r="G143" s="127">
        <v>0</v>
      </c>
      <c r="H143" s="127">
        <v>27437.7</v>
      </c>
      <c r="I143" s="273">
        <v>1841879.34</v>
      </c>
      <c r="J143" s="273">
        <v>248775.56</v>
      </c>
      <c r="K143" s="273"/>
      <c r="L143" s="273"/>
      <c r="Q143" s="273"/>
      <c r="R143" s="273"/>
      <c r="S143" s="273">
        <v>-293481.92</v>
      </c>
      <c r="T143" s="273">
        <v>3576322.35</v>
      </c>
      <c r="V143" s="100">
        <v>394845.56</v>
      </c>
      <c r="X143" s="100">
        <v>556.55999999999995</v>
      </c>
      <c r="Y143" s="100">
        <v>279218</v>
      </c>
      <c r="AA143" s="100">
        <v>748045</v>
      </c>
      <c r="AB143" s="129">
        <v>1041710</v>
      </c>
      <c r="AD143" s="129">
        <v>8470</v>
      </c>
      <c r="AE143" s="129">
        <v>413724.83</v>
      </c>
      <c r="AF143" s="129">
        <v>106965.72</v>
      </c>
      <c r="AK143" s="103">
        <f t="shared" si="15"/>
        <v>285380.12</v>
      </c>
      <c r="AL143" s="37">
        <f t="shared" si="16"/>
        <v>0</v>
      </c>
      <c r="AM143" s="26">
        <f t="shared" si="17"/>
        <v>285380.12</v>
      </c>
      <c r="AN143" s="17">
        <f t="shared" si="18"/>
        <v>1422665.12</v>
      </c>
      <c r="AO143" s="19">
        <f t="shared" si="19"/>
        <v>1570870.55</v>
      </c>
      <c r="AP143" s="32">
        <f t="shared" si="20"/>
        <v>-148205.42999999993</v>
      </c>
    </row>
    <row r="144" spans="1:42" x14ac:dyDescent="0.2">
      <c r="A144" t="s">
        <v>576</v>
      </c>
      <c r="B144" t="s">
        <v>577</v>
      </c>
      <c r="C144" s="97">
        <v>3469</v>
      </c>
      <c r="D144" s="74" t="s">
        <v>1410</v>
      </c>
      <c r="E144" s="273" t="s">
        <v>1846</v>
      </c>
      <c r="F144" s="127">
        <v>253657.42</v>
      </c>
      <c r="G144" s="127">
        <v>0</v>
      </c>
      <c r="H144" s="127">
        <v>545848.77</v>
      </c>
      <c r="I144" s="273">
        <v>720369.55</v>
      </c>
      <c r="J144" s="273">
        <v>-16437.11</v>
      </c>
      <c r="K144" s="273"/>
      <c r="L144" s="273"/>
      <c r="M144" s="128">
        <v>30000</v>
      </c>
      <c r="Q144" s="273"/>
      <c r="R144" s="273"/>
      <c r="S144" s="273">
        <v>-32142.34</v>
      </c>
      <c r="T144" s="273">
        <v>2266688.34</v>
      </c>
      <c r="V144" s="100">
        <v>392690.32</v>
      </c>
      <c r="W144" s="100">
        <v>55000</v>
      </c>
      <c r="X144" s="100">
        <v>204.36</v>
      </c>
      <c r="Y144" s="100">
        <v>543760</v>
      </c>
      <c r="AA144" s="100">
        <v>22125.32</v>
      </c>
      <c r="AB144" s="129">
        <v>612151</v>
      </c>
      <c r="AD144" s="129">
        <v>2450.4</v>
      </c>
      <c r="AE144" s="129">
        <v>182165.83</v>
      </c>
      <c r="AF144" s="129">
        <v>430672.04</v>
      </c>
      <c r="AJ144" s="129">
        <v>15000</v>
      </c>
      <c r="AK144" s="103">
        <f t="shared" si="15"/>
        <v>799506.19000000006</v>
      </c>
      <c r="AL144" s="37">
        <f t="shared" si="16"/>
        <v>30000</v>
      </c>
      <c r="AM144" s="26">
        <f t="shared" si="17"/>
        <v>769506.19000000006</v>
      </c>
      <c r="AN144" s="17">
        <f t="shared" si="18"/>
        <v>1013779.9999999999</v>
      </c>
      <c r="AO144" s="19">
        <f t="shared" si="19"/>
        <v>1242439.27</v>
      </c>
      <c r="AP144" s="32">
        <f t="shared" si="20"/>
        <v>-228659.27000000014</v>
      </c>
    </row>
    <row r="145" spans="1:42" x14ac:dyDescent="0.2">
      <c r="A145" t="s">
        <v>576</v>
      </c>
      <c r="B145" t="s">
        <v>577</v>
      </c>
      <c r="C145" s="97">
        <v>3469</v>
      </c>
      <c r="D145" s="74" t="s">
        <v>1411</v>
      </c>
      <c r="E145" s="273" t="s">
        <v>1861</v>
      </c>
      <c r="F145" s="127">
        <v>288128.87</v>
      </c>
      <c r="G145" s="127">
        <v>81250</v>
      </c>
      <c r="H145" s="127">
        <v>492148</v>
      </c>
      <c r="I145" s="273">
        <v>1456737.62</v>
      </c>
      <c r="J145" s="273">
        <v>231537.04</v>
      </c>
      <c r="K145" s="273"/>
      <c r="L145" s="273"/>
      <c r="P145" s="128">
        <v>2271</v>
      </c>
      <c r="Q145" s="273"/>
      <c r="R145" s="273"/>
      <c r="S145" s="273">
        <v>-24327.97</v>
      </c>
      <c r="T145" s="273">
        <v>3463662.27</v>
      </c>
      <c r="V145" s="100">
        <v>487656.22</v>
      </c>
      <c r="Y145" s="100">
        <v>411900</v>
      </c>
      <c r="AB145" s="129">
        <v>477609</v>
      </c>
      <c r="AE145" s="129">
        <v>171470.4</v>
      </c>
      <c r="AF145" s="129">
        <v>20916.740000000002</v>
      </c>
      <c r="AK145" s="103">
        <f t="shared" si="15"/>
        <v>861526.87</v>
      </c>
      <c r="AL145" s="37">
        <f t="shared" si="16"/>
        <v>2271</v>
      </c>
      <c r="AM145" s="26">
        <f t="shared" si="17"/>
        <v>859255.87</v>
      </c>
      <c r="AN145" s="17">
        <f t="shared" si="18"/>
        <v>899556.22</v>
      </c>
      <c r="AO145" s="19">
        <f t="shared" si="19"/>
        <v>669996.14</v>
      </c>
      <c r="AP145" s="32">
        <f t="shared" si="20"/>
        <v>229560.07999999996</v>
      </c>
    </row>
    <row r="146" spans="1:42" x14ac:dyDescent="0.2">
      <c r="A146" t="s">
        <v>580</v>
      </c>
      <c r="B146" t="s">
        <v>581</v>
      </c>
      <c r="C146" s="97">
        <v>2217</v>
      </c>
      <c r="D146" s="74" t="s">
        <v>1412</v>
      </c>
      <c r="E146" s="273" t="s">
        <v>1847</v>
      </c>
      <c r="F146" s="127">
        <v>239605.94</v>
      </c>
      <c r="G146" s="127">
        <v>4800</v>
      </c>
      <c r="H146" s="127">
        <v>530300.68000000005</v>
      </c>
      <c r="I146" s="273">
        <v>703767.2</v>
      </c>
      <c r="J146" s="273">
        <v>54274.74</v>
      </c>
      <c r="K146" s="273"/>
      <c r="L146" s="273"/>
      <c r="P146" s="128">
        <v>239998.45</v>
      </c>
      <c r="Q146" s="273"/>
      <c r="R146" s="273"/>
      <c r="S146" s="273">
        <v>-622670.35</v>
      </c>
      <c r="T146" s="273">
        <v>1849445.73</v>
      </c>
      <c r="V146" s="100">
        <v>479969</v>
      </c>
      <c r="Y146" s="100">
        <v>547820</v>
      </c>
      <c r="AB146" s="129">
        <v>593064</v>
      </c>
      <c r="AD146" s="129">
        <v>16160</v>
      </c>
      <c r="AE146" s="129">
        <v>250762.41</v>
      </c>
      <c r="AF146" s="129">
        <v>90254.86</v>
      </c>
      <c r="AK146" s="103">
        <f t="shared" si="15"/>
        <v>774706.62000000011</v>
      </c>
      <c r="AL146" s="37">
        <f t="shared" si="16"/>
        <v>239998.45</v>
      </c>
      <c r="AM146" s="26">
        <f t="shared" si="17"/>
        <v>534708.17000000016</v>
      </c>
      <c r="AN146" s="17">
        <f t="shared" si="18"/>
        <v>1027789</v>
      </c>
      <c r="AO146" s="19">
        <f t="shared" si="19"/>
        <v>950241.27</v>
      </c>
      <c r="AP146" s="32">
        <f t="shared" si="20"/>
        <v>77547.729999999981</v>
      </c>
    </row>
    <row r="147" spans="1:42" x14ac:dyDescent="0.2">
      <c r="A147" t="s">
        <v>580</v>
      </c>
      <c r="B147" t="s">
        <v>581</v>
      </c>
      <c r="C147" s="97">
        <v>3536</v>
      </c>
      <c r="D147" s="74" t="s">
        <v>1413</v>
      </c>
      <c r="E147" s="273" t="s">
        <v>1848</v>
      </c>
      <c r="F147" s="127">
        <v>210789.61</v>
      </c>
      <c r="G147" s="127">
        <v>0</v>
      </c>
      <c r="H147" s="127">
        <v>543417.94999999995</v>
      </c>
      <c r="I147" s="273">
        <v>234661.06</v>
      </c>
      <c r="J147" s="273">
        <v>264729.96999999997</v>
      </c>
      <c r="K147" s="273"/>
      <c r="L147" s="273"/>
      <c r="N147" s="128">
        <v>2536.5100000000002</v>
      </c>
      <c r="Q147" s="273"/>
      <c r="R147" s="273"/>
      <c r="S147" s="273">
        <v>-1274550.05</v>
      </c>
      <c r="T147" s="273">
        <v>2606531.4300000002</v>
      </c>
      <c r="V147" s="100">
        <v>1073940</v>
      </c>
      <c r="X147" s="100">
        <v>595.79999999999995</v>
      </c>
      <c r="Y147" s="100">
        <v>902980</v>
      </c>
      <c r="AA147" s="100">
        <v>31500</v>
      </c>
      <c r="AB147" s="129">
        <v>959967</v>
      </c>
      <c r="AC147" s="129">
        <v>2720</v>
      </c>
      <c r="AE147" s="129">
        <v>1104552</v>
      </c>
      <c r="AF147" s="129">
        <v>34916.76</v>
      </c>
      <c r="AJ147" s="129">
        <v>5979.34</v>
      </c>
      <c r="AK147" s="103">
        <f t="shared" si="15"/>
        <v>754207.55999999994</v>
      </c>
      <c r="AL147" s="37">
        <f t="shared" si="16"/>
        <v>2536.5100000000002</v>
      </c>
      <c r="AM147" s="26">
        <f t="shared" si="17"/>
        <v>751671.04999999993</v>
      </c>
      <c r="AN147" s="17">
        <f t="shared" si="18"/>
        <v>2009015.8</v>
      </c>
      <c r="AO147" s="19">
        <f t="shared" si="19"/>
        <v>2108135.0999999996</v>
      </c>
      <c r="AP147" s="32">
        <f t="shared" si="20"/>
        <v>-99119.299999999581</v>
      </c>
    </row>
    <row r="148" spans="1:42" x14ac:dyDescent="0.2">
      <c r="A148" t="s">
        <v>580</v>
      </c>
      <c r="B148" t="s">
        <v>581</v>
      </c>
      <c r="C148" s="97">
        <v>4975</v>
      </c>
      <c r="D148" s="74" t="s">
        <v>1414</v>
      </c>
      <c r="E148" s="273" t="s">
        <v>1849</v>
      </c>
      <c r="F148" s="127">
        <v>347222.96</v>
      </c>
      <c r="G148" s="127">
        <v>64300</v>
      </c>
      <c r="H148" s="127">
        <v>150724.03</v>
      </c>
      <c r="I148" s="273">
        <v>-84835.23</v>
      </c>
      <c r="J148" s="273">
        <v>-204996.36</v>
      </c>
      <c r="K148" s="273"/>
      <c r="L148" s="273"/>
      <c r="P148" s="128">
        <v>95668.46</v>
      </c>
      <c r="Q148" s="273"/>
      <c r="R148" s="273"/>
      <c r="S148" s="273">
        <v>-1210247.45</v>
      </c>
      <c r="T148" s="273">
        <v>1289115.33</v>
      </c>
      <c r="V148" s="100">
        <v>649329.55000000005</v>
      </c>
      <c r="W148" s="100">
        <v>120000</v>
      </c>
      <c r="X148" s="100">
        <v>239.79</v>
      </c>
      <c r="Y148" s="100">
        <v>743610</v>
      </c>
      <c r="AB148" s="129">
        <v>807327</v>
      </c>
      <c r="AC148" s="129">
        <v>800</v>
      </c>
      <c r="AE148" s="129">
        <v>462115.65</v>
      </c>
      <c r="AF148" s="129">
        <v>140371</v>
      </c>
      <c r="AJ148" s="129">
        <v>1588.63</v>
      </c>
      <c r="AK148" s="103">
        <f t="shared" si="15"/>
        <v>562246.99</v>
      </c>
      <c r="AL148" s="37">
        <f t="shared" si="16"/>
        <v>95668.46</v>
      </c>
      <c r="AM148" s="26">
        <f t="shared" si="17"/>
        <v>466578.52999999997</v>
      </c>
      <c r="AN148" s="17">
        <f t="shared" si="18"/>
        <v>1513179.34</v>
      </c>
      <c r="AO148" s="19">
        <f t="shared" si="19"/>
        <v>1412202.2799999998</v>
      </c>
      <c r="AP148" s="32">
        <f t="shared" si="20"/>
        <v>100977.06000000029</v>
      </c>
    </row>
    <row r="149" spans="1:42" x14ac:dyDescent="0.2">
      <c r="A149" t="s">
        <v>580</v>
      </c>
      <c r="B149" t="s">
        <v>581</v>
      </c>
      <c r="C149" s="97">
        <v>2059</v>
      </c>
      <c r="D149" s="74" t="s">
        <v>1415</v>
      </c>
      <c r="E149" s="273" t="s">
        <v>1850</v>
      </c>
      <c r="F149" s="127">
        <v>287143.48</v>
      </c>
      <c r="G149" s="127">
        <v>0</v>
      </c>
      <c r="H149" s="127">
        <v>287247.99</v>
      </c>
      <c r="I149" s="273">
        <v>1940707.16</v>
      </c>
      <c r="J149" s="273">
        <v>1026403.09</v>
      </c>
      <c r="K149" s="273"/>
      <c r="L149" s="273"/>
      <c r="P149" s="128">
        <v>837.84</v>
      </c>
      <c r="Q149" s="273"/>
      <c r="R149" s="273"/>
      <c r="S149" s="273">
        <v>1189218.58</v>
      </c>
      <c r="T149" s="273">
        <v>2316929.4300000002</v>
      </c>
      <c r="V149" s="100">
        <v>654843.4</v>
      </c>
      <c r="W149" s="100">
        <v>70000</v>
      </c>
      <c r="X149" s="100">
        <v>288.56</v>
      </c>
      <c r="Y149" s="100">
        <v>533950</v>
      </c>
      <c r="AB149" s="129">
        <v>616746</v>
      </c>
      <c r="AC149" s="129">
        <v>4966</v>
      </c>
      <c r="AE149" s="129">
        <v>444695.48</v>
      </c>
      <c r="AF149" s="129">
        <v>153802.1</v>
      </c>
      <c r="AJ149" s="129">
        <v>680.51</v>
      </c>
      <c r="AK149" s="103">
        <f t="shared" si="15"/>
        <v>574391.47</v>
      </c>
      <c r="AL149" s="37">
        <f t="shared" si="16"/>
        <v>837.84</v>
      </c>
      <c r="AM149" s="26">
        <f t="shared" si="17"/>
        <v>573553.63</v>
      </c>
      <c r="AN149" s="17">
        <f t="shared" si="18"/>
        <v>1259081.96</v>
      </c>
      <c r="AO149" s="19">
        <f t="shared" si="19"/>
        <v>1220890.0900000001</v>
      </c>
      <c r="AP149" s="32">
        <f t="shared" si="20"/>
        <v>38191.869999999879</v>
      </c>
    </row>
    <row r="150" spans="1:42" x14ac:dyDescent="0.2">
      <c r="A150" t="s">
        <v>580</v>
      </c>
      <c r="B150" t="s">
        <v>581</v>
      </c>
      <c r="C150" s="97">
        <v>1986</v>
      </c>
      <c r="D150" s="74" t="s">
        <v>1416</v>
      </c>
      <c r="E150" s="273" t="s">
        <v>1851</v>
      </c>
      <c r="F150" s="127">
        <v>324563.74</v>
      </c>
      <c r="G150" s="127">
        <v>0</v>
      </c>
      <c r="H150" s="127">
        <v>580809.72</v>
      </c>
      <c r="I150" s="273">
        <v>558377.06000000006</v>
      </c>
      <c r="J150" s="273">
        <v>134718.32999999999</v>
      </c>
      <c r="K150" s="273"/>
      <c r="L150" s="273"/>
      <c r="N150" s="128">
        <v>30000</v>
      </c>
      <c r="P150" s="128">
        <v>143.61000000000001</v>
      </c>
      <c r="Q150" s="273"/>
      <c r="R150" s="273"/>
      <c r="S150" s="273">
        <v>-1027100.58</v>
      </c>
      <c r="T150" s="273">
        <v>2601070</v>
      </c>
      <c r="V150" s="100">
        <v>804800</v>
      </c>
      <c r="W150" s="100">
        <v>60000</v>
      </c>
      <c r="Y150" s="100">
        <v>396760</v>
      </c>
      <c r="AB150" s="129">
        <v>468250</v>
      </c>
      <c r="AC150" s="129">
        <v>19664</v>
      </c>
      <c r="AE150" s="129">
        <v>691997.87</v>
      </c>
      <c r="AF150" s="129">
        <v>83908.31</v>
      </c>
      <c r="AK150" s="103">
        <f t="shared" si="15"/>
        <v>905373.46</v>
      </c>
      <c r="AL150" s="37">
        <f t="shared" si="16"/>
        <v>30143.61</v>
      </c>
      <c r="AM150" s="26">
        <f t="shared" si="17"/>
        <v>875229.85</v>
      </c>
      <c r="AN150" s="17">
        <f t="shared" si="18"/>
        <v>1261560</v>
      </c>
      <c r="AO150" s="19">
        <f t="shared" si="19"/>
        <v>1263820.1800000002</v>
      </c>
      <c r="AP150" s="32">
        <f t="shared" si="20"/>
        <v>-2260.1800000001676</v>
      </c>
    </row>
    <row r="151" spans="1:42" x14ac:dyDescent="0.2">
      <c r="A151" t="s">
        <v>584</v>
      </c>
      <c r="B151" t="s">
        <v>586</v>
      </c>
      <c r="C151" s="97">
        <v>2574</v>
      </c>
      <c r="D151" s="74" t="s">
        <v>1417</v>
      </c>
      <c r="E151" s="273" t="s">
        <v>1805</v>
      </c>
      <c r="F151" s="127">
        <v>234526.31</v>
      </c>
      <c r="G151" s="127">
        <v>0</v>
      </c>
      <c r="H151" s="127">
        <v>85929.87</v>
      </c>
      <c r="I151" s="273">
        <v>985559.62</v>
      </c>
      <c r="J151" s="273">
        <v>78967.5</v>
      </c>
      <c r="K151" s="273"/>
      <c r="L151" s="273"/>
      <c r="Q151" s="273"/>
      <c r="R151" s="273"/>
      <c r="S151" s="273">
        <v>-161616.71</v>
      </c>
      <c r="T151" s="273">
        <v>1440146.04</v>
      </c>
      <c r="V151" s="100">
        <v>664749.9</v>
      </c>
      <c r="Y151" s="100">
        <v>772140</v>
      </c>
      <c r="AB151" s="129">
        <v>975060</v>
      </c>
      <c r="AE151" s="129">
        <v>216004.38</v>
      </c>
      <c r="AF151" s="129">
        <v>127340.55</v>
      </c>
      <c r="AK151" s="103">
        <f t="shared" si="15"/>
        <v>320456.18</v>
      </c>
      <c r="AL151" s="37">
        <f t="shared" si="16"/>
        <v>0</v>
      </c>
      <c r="AM151" s="26">
        <f t="shared" si="17"/>
        <v>320456.18</v>
      </c>
      <c r="AN151" s="17">
        <f t="shared" si="18"/>
        <v>1436889.9</v>
      </c>
      <c r="AO151" s="19">
        <f t="shared" si="19"/>
        <v>1318404.93</v>
      </c>
      <c r="AP151" s="32">
        <f t="shared" si="20"/>
        <v>118484.96999999997</v>
      </c>
    </row>
    <row r="152" spans="1:42" x14ac:dyDescent="0.2">
      <c r="A152" t="s">
        <v>584</v>
      </c>
      <c r="B152" t="s">
        <v>586</v>
      </c>
      <c r="C152" s="97">
        <v>918</v>
      </c>
      <c r="D152" s="74" t="s">
        <v>1418</v>
      </c>
      <c r="E152" s="273" t="s">
        <v>1806</v>
      </c>
      <c r="F152" s="127">
        <v>265271.09000000003</v>
      </c>
      <c r="G152" s="127">
        <v>0</v>
      </c>
      <c r="H152" s="127">
        <v>74754.63</v>
      </c>
      <c r="I152" s="273">
        <v>188760.63</v>
      </c>
      <c r="J152" s="273">
        <v>-100911.03999999999</v>
      </c>
      <c r="K152" s="273"/>
      <c r="L152" s="273"/>
      <c r="Q152" s="273"/>
      <c r="R152" s="273"/>
      <c r="S152" s="273">
        <v>-557381.53</v>
      </c>
      <c r="T152" s="273">
        <v>1115345.6000000001</v>
      </c>
      <c r="V152" s="100">
        <v>529659.21</v>
      </c>
      <c r="X152" s="100">
        <v>234.37</v>
      </c>
      <c r="Y152" s="100">
        <v>597190</v>
      </c>
      <c r="AB152" s="129">
        <v>645770</v>
      </c>
      <c r="AE152" s="129">
        <v>232623.21</v>
      </c>
      <c r="AF152" s="129">
        <v>369852.13</v>
      </c>
      <c r="AK152" s="103">
        <f t="shared" si="15"/>
        <v>340025.72000000003</v>
      </c>
      <c r="AL152" s="37">
        <f t="shared" si="16"/>
        <v>0</v>
      </c>
      <c r="AM152" s="26">
        <f t="shared" si="17"/>
        <v>340025.72000000003</v>
      </c>
      <c r="AN152" s="17">
        <f t="shared" si="18"/>
        <v>1127083.58</v>
      </c>
      <c r="AO152" s="19">
        <f t="shared" si="19"/>
        <v>1248245.3399999999</v>
      </c>
      <c r="AP152" s="32">
        <f t="shared" si="20"/>
        <v>-121161.75999999978</v>
      </c>
    </row>
    <row r="153" spans="1:42" x14ac:dyDescent="0.2">
      <c r="A153" t="s">
        <v>584</v>
      </c>
      <c r="B153" t="s">
        <v>586</v>
      </c>
      <c r="C153" s="97">
        <v>4046</v>
      </c>
      <c r="D153" s="74" t="s">
        <v>1419</v>
      </c>
      <c r="E153" s="273" t="s">
        <v>1809</v>
      </c>
      <c r="F153" s="127">
        <v>294928.49</v>
      </c>
      <c r="G153" s="127">
        <v>0</v>
      </c>
      <c r="H153" s="127">
        <v>88249.22</v>
      </c>
      <c r="I153" s="273">
        <v>580394.78</v>
      </c>
      <c r="J153" s="273">
        <v>111249.39</v>
      </c>
      <c r="K153" s="273"/>
      <c r="L153" s="273"/>
      <c r="O153" s="128">
        <v>76400</v>
      </c>
      <c r="Q153" s="273"/>
      <c r="R153" s="273"/>
      <c r="S153" s="273">
        <v>-278918.59999999998</v>
      </c>
      <c r="T153" s="273">
        <v>1161019.07</v>
      </c>
      <c r="V153" s="100">
        <v>823764.21</v>
      </c>
      <c r="X153" s="100">
        <v>201.66</v>
      </c>
      <c r="Y153" s="100">
        <v>683510</v>
      </c>
      <c r="AB153" s="129">
        <v>923260</v>
      </c>
      <c r="AE153" s="129">
        <v>381508.64</v>
      </c>
      <c r="AF153" s="129">
        <v>67164.820000000007</v>
      </c>
      <c r="AJ153" s="129">
        <v>980</v>
      </c>
      <c r="AK153" s="103">
        <f t="shared" si="15"/>
        <v>383177.70999999996</v>
      </c>
      <c r="AL153" s="37">
        <f t="shared" si="16"/>
        <v>76400</v>
      </c>
      <c r="AM153" s="26">
        <f t="shared" si="17"/>
        <v>306777.70999999996</v>
      </c>
      <c r="AN153" s="17">
        <f t="shared" si="18"/>
        <v>1507475.87</v>
      </c>
      <c r="AO153" s="19">
        <f t="shared" si="19"/>
        <v>1372913.4600000002</v>
      </c>
      <c r="AP153" s="32">
        <f t="shared" si="20"/>
        <v>134562.40999999992</v>
      </c>
    </row>
    <row r="154" spans="1:42" x14ac:dyDescent="0.2">
      <c r="A154" t="s">
        <v>584</v>
      </c>
      <c r="B154" t="s">
        <v>586</v>
      </c>
      <c r="C154" s="97">
        <v>1868</v>
      </c>
      <c r="D154" s="74" t="s">
        <v>1420</v>
      </c>
      <c r="E154" s="273" t="s">
        <v>1858</v>
      </c>
      <c r="F154" s="127">
        <v>171442.48</v>
      </c>
      <c r="G154" s="127">
        <v>0</v>
      </c>
      <c r="H154" s="127">
        <v>71084</v>
      </c>
      <c r="I154" s="273">
        <v>1304891.92</v>
      </c>
      <c r="J154" s="273">
        <v>358637.18</v>
      </c>
      <c r="K154" s="273"/>
      <c r="L154" s="273"/>
      <c r="Q154" s="273"/>
      <c r="R154" s="273"/>
      <c r="S154" s="273">
        <v>-215678.04</v>
      </c>
      <c r="T154" s="273">
        <v>1993235.29</v>
      </c>
      <c r="V154" s="100">
        <v>519145.58</v>
      </c>
      <c r="X154" s="100">
        <v>117.43</v>
      </c>
      <c r="Y154" s="100">
        <v>693900</v>
      </c>
      <c r="AB154" s="129">
        <v>750250</v>
      </c>
      <c r="AE154" s="129">
        <v>189207.78</v>
      </c>
      <c r="AF154" s="129">
        <v>136462.9</v>
      </c>
      <c r="AK154" s="103">
        <f t="shared" si="15"/>
        <v>242526.48</v>
      </c>
      <c r="AL154" s="37">
        <f t="shared" si="16"/>
        <v>0</v>
      </c>
      <c r="AM154" s="26">
        <f t="shared" si="17"/>
        <v>242526.48</v>
      </c>
      <c r="AN154" s="17">
        <f t="shared" si="18"/>
        <v>1213163.01</v>
      </c>
      <c r="AO154" s="19">
        <f t="shared" si="19"/>
        <v>1075920.68</v>
      </c>
      <c r="AP154" s="32">
        <f t="shared" si="20"/>
        <v>137242.33000000007</v>
      </c>
    </row>
    <row r="157" spans="1:42" x14ac:dyDescent="0.2">
      <c r="D157" s="56"/>
    </row>
    <row r="158" spans="1:42" x14ac:dyDescent="0.2">
      <c r="D158" s="56"/>
    </row>
    <row r="159" spans="1:42" x14ac:dyDescent="0.2">
      <c r="D159" s="56"/>
    </row>
    <row r="160" spans="1:42" x14ac:dyDescent="0.2">
      <c r="D160" s="56"/>
    </row>
    <row r="161" spans="4:4" x14ac:dyDescent="0.2">
      <c r="D161" s="56"/>
    </row>
    <row r="162" spans="4:4" x14ac:dyDescent="0.2">
      <c r="D162" s="56"/>
    </row>
    <row r="163" spans="4:4" x14ac:dyDescent="0.2">
      <c r="D163" s="56"/>
    </row>
    <row r="164" spans="4:4" x14ac:dyDescent="0.2">
      <c r="D164" s="56"/>
    </row>
    <row r="165" spans="4:4" x14ac:dyDescent="0.2">
      <c r="D165" s="56"/>
    </row>
  </sheetData>
  <autoFilter ref="A1:AP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7"/>
  <sheetViews>
    <sheetView tabSelected="1" topLeftCell="A8" zoomScale="140" zoomScaleNormal="140" workbookViewId="0">
      <selection activeCell="I19" sqref="I19"/>
    </sheetView>
  </sheetViews>
  <sheetFormatPr defaultRowHeight="13.5" x14ac:dyDescent="0.25"/>
  <cols>
    <col min="1" max="1" width="6.375" style="112" customWidth="1"/>
    <col min="2" max="2" width="14.125" style="112" customWidth="1"/>
    <col min="3" max="3" width="10.375" style="112" customWidth="1"/>
    <col min="4" max="4" width="9.625" style="112" customWidth="1"/>
    <col min="5" max="5" width="11.75" style="112" customWidth="1"/>
    <col min="6" max="6" width="13.625" style="112" customWidth="1"/>
    <col min="7" max="7" width="9.875" style="112" customWidth="1"/>
    <col min="8" max="8" width="20.125" style="112" customWidth="1"/>
    <col min="9" max="9" width="8.625" style="112" bestFit="1" customWidth="1"/>
    <col min="10" max="10" width="8.25" style="112" bestFit="1" customWidth="1"/>
    <col min="11" max="255" width="9" style="112"/>
    <col min="256" max="256" width="7.125" style="112" customWidth="1"/>
    <col min="257" max="257" width="12.75" style="112" customWidth="1"/>
    <col min="258" max="258" width="12.875" style="112" customWidth="1"/>
    <col min="259" max="262" width="10.375" style="112" customWidth="1"/>
    <col min="263" max="263" width="65.25" style="112" customWidth="1"/>
    <col min="264" max="511" width="9" style="112"/>
    <col min="512" max="512" width="7.125" style="112" customWidth="1"/>
    <col min="513" max="513" width="12.75" style="112" customWidth="1"/>
    <col min="514" max="514" width="12.875" style="112" customWidth="1"/>
    <col min="515" max="518" width="10.375" style="112" customWidth="1"/>
    <col min="519" max="519" width="65.25" style="112" customWidth="1"/>
    <col min="520" max="767" width="9" style="112"/>
    <col min="768" max="768" width="7.125" style="112" customWidth="1"/>
    <col min="769" max="769" width="12.75" style="112" customWidth="1"/>
    <col min="770" max="770" width="12.875" style="112" customWidth="1"/>
    <col min="771" max="774" width="10.375" style="112" customWidth="1"/>
    <col min="775" max="775" width="65.25" style="112" customWidth="1"/>
    <col min="776" max="1023" width="9" style="112"/>
    <col min="1024" max="1024" width="7.125" style="112" customWidth="1"/>
    <col min="1025" max="1025" width="12.75" style="112" customWidth="1"/>
    <col min="1026" max="1026" width="12.875" style="112" customWidth="1"/>
    <col min="1027" max="1030" width="10.375" style="112" customWidth="1"/>
    <col min="1031" max="1031" width="65.25" style="112" customWidth="1"/>
    <col min="1032" max="1279" width="9" style="112"/>
    <col min="1280" max="1280" width="7.125" style="112" customWidth="1"/>
    <col min="1281" max="1281" width="12.75" style="112" customWidth="1"/>
    <col min="1282" max="1282" width="12.875" style="112" customWidth="1"/>
    <col min="1283" max="1286" width="10.375" style="112" customWidth="1"/>
    <col min="1287" max="1287" width="65.25" style="112" customWidth="1"/>
    <col min="1288" max="1535" width="9" style="112"/>
    <col min="1536" max="1536" width="7.125" style="112" customWidth="1"/>
    <col min="1537" max="1537" width="12.75" style="112" customWidth="1"/>
    <col min="1538" max="1538" width="12.875" style="112" customWidth="1"/>
    <col min="1539" max="1542" width="10.375" style="112" customWidth="1"/>
    <col min="1543" max="1543" width="65.25" style="112" customWidth="1"/>
    <col min="1544" max="1791" width="9" style="112"/>
    <col min="1792" max="1792" width="7.125" style="112" customWidth="1"/>
    <col min="1793" max="1793" width="12.75" style="112" customWidth="1"/>
    <col min="1794" max="1794" width="12.875" style="112" customWidth="1"/>
    <col min="1795" max="1798" width="10.375" style="112" customWidth="1"/>
    <col min="1799" max="1799" width="65.25" style="112" customWidth="1"/>
    <col min="1800" max="2047" width="9" style="112"/>
    <col min="2048" max="2048" width="7.125" style="112" customWidth="1"/>
    <col min="2049" max="2049" width="12.75" style="112" customWidth="1"/>
    <col min="2050" max="2050" width="12.875" style="112" customWidth="1"/>
    <col min="2051" max="2054" width="10.375" style="112" customWidth="1"/>
    <col min="2055" max="2055" width="65.25" style="112" customWidth="1"/>
    <col min="2056" max="2303" width="9" style="112"/>
    <col min="2304" max="2304" width="7.125" style="112" customWidth="1"/>
    <col min="2305" max="2305" width="12.75" style="112" customWidth="1"/>
    <col min="2306" max="2306" width="12.875" style="112" customWidth="1"/>
    <col min="2307" max="2310" width="10.375" style="112" customWidth="1"/>
    <col min="2311" max="2311" width="65.25" style="112" customWidth="1"/>
    <col min="2312" max="2559" width="9" style="112"/>
    <col min="2560" max="2560" width="7.125" style="112" customWidth="1"/>
    <col min="2561" max="2561" width="12.75" style="112" customWidth="1"/>
    <col min="2562" max="2562" width="12.875" style="112" customWidth="1"/>
    <col min="2563" max="2566" width="10.375" style="112" customWidth="1"/>
    <col min="2567" max="2567" width="65.25" style="112" customWidth="1"/>
    <col min="2568" max="2815" width="9" style="112"/>
    <col min="2816" max="2816" width="7.125" style="112" customWidth="1"/>
    <col min="2817" max="2817" width="12.75" style="112" customWidth="1"/>
    <col min="2818" max="2818" width="12.875" style="112" customWidth="1"/>
    <col min="2819" max="2822" width="10.375" style="112" customWidth="1"/>
    <col min="2823" max="2823" width="65.25" style="112" customWidth="1"/>
    <col min="2824" max="3071" width="9" style="112"/>
    <col min="3072" max="3072" width="7.125" style="112" customWidth="1"/>
    <col min="3073" max="3073" width="12.75" style="112" customWidth="1"/>
    <col min="3074" max="3074" width="12.875" style="112" customWidth="1"/>
    <col min="3075" max="3078" width="10.375" style="112" customWidth="1"/>
    <col min="3079" max="3079" width="65.25" style="112" customWidth="1"/>
    <col min="3080" max="3327" width="9" style="112"/>
    <col min="3328" max="3328" width="7.125" style="112" customWidth="1"/>
    <col min="3329" max="3329" width="12.75" style="112" customWidth="1"/>
    <col min="3330" max="3330" width="12.875" style="112" customWidth="1"/>
    <col min="3331" max="3334" width="10.375" style="112" customWidth="1"/>
    <col min="3335" max="3335" width="65.25" style="112" customWidth="1"/>
    <col min="3336" max="3583" width="9" style="112"/>
    <col min="3584" max="3584" width="7.125" style="112" customWidth="1"/>
    <col min="3585" max="3585" width="12.75" style="112" customWidth="1"/>
    <col min="3586" max="3586" width="12.875" style="112" customWidth="1"/>
    <col min="3587" max="3590" width="10.375" style="112" customWidth="1"/>
    <col min="3591" max="3591" width="65.25" style="112" customWidth="1"/>
    <col min="3592" max="3839" width="9" style="112"/>
    <col min="3840" max="3840" width="7.125" style="112" customWidth="1"/>
    <col min="3841" max="3841" width="12.75" style="112" customWidth="1"/>
    <col min="3842" max="3842" width="12.875" style="112" customWidth="1"/>
    <col min="3843" max="3846" width="10.375" style="112" customWidth="1"/>
    <col min="3847" max="3847" width="65.25" style="112" customWidth="1"/>
    <col min="3848" max="4095" width="9" style="112"/>
    <col min="4096" max="4096" width="7.125" style="112" customWidth="1"/>
    <col min="4097" max="4097" width="12.75" style="112" customWidth="1"/>
    <col min="4098" max="4098" width="12.875" style="112" customWidth="1"/>
    <col min="4099" max="4102" width="10.375" style="112" customWidth="1"/>
    <col min="4103" max="4103" width="65.25" style="112" customWidth="1"/>
    <col min="4104" max="4351" width="9" style="112"/>
    <col min="4352" max="4352" width="7.125" style="112" customWidth="1"/>
    <col min="4353" max="4353" width="12.75" style="112" customWidth="1"/>
    <col min="4354" max="4354" width="12.875" style="112" customWidth="1"/>
    <col min="4355" max="4358" width="10.375" style="112" customWidth="1"/>
    <col min="4359" max="4359" width="65.25" style="112" customWidth="1"/>
    <col min="4360" max="4607" width="9" style="112"/>
    <col min="4608" max="4608" width="7.125" style="112" customWidth="1"/>
    <col min="4609" max="4609" width="12.75" style="112" customWidth="1"/>
    <col min="4610" max="4610" width="12.875" style="112" customWidth="1"/>
    <col min="4611" max="4614" width="10.375" style="112" customWidth="1"/>
    <col min="4615" max="4615" width="65.25" style="112" customWidth="1"/>
    <col min="4616" max="4863" width="9" style="112"/>
    <col min="4864" max="4864" width="7.125" style="112" customWidth="1"/>
    <col min="4865" max="4865" width="12.75" style="112" customWidth="1"/>
    <col min="4866" max="4866" width="12.875" style="112" customWidth="1"/>
    <col min="4867" max="4870" width="10.375" style="112" customWidth="1"/>
    <col min="4871" max="4871" width="65.25" style="112" customWidth="1"/>
    <col min="4872" max="5119" width="9" style="112"/>
    <col min="5120" max="5120" width="7.125" style="112" customWidth="1"/>
    <col min="5121" max="5121" width="12.75" style="112" customWidth="1"/>
    <col min="5122" max="5122" width="12.875" style="112" customWidth="1"/>
    <col min="5123" max="5126" width="10.375" style="112" customWidth="1"/>
    <col min="5127" max="5127" width="65.25" style="112" customWidth="1"/>
    <col min="5128" max="5375" width="9" style="112"/>
    <col min="5376" max="5376" width="7.125" style="112" customWidth="1"/>
    <col min="5377" max="5377" width="12.75" style="112" customWidth="1"/>
    <col min="5378" max="5378" width="12.875" style="112" customWidth="1"/>
    <col min="5379" max="5382" width="10.375" style="112" customWidth="1"/>
    <col min="5383" max="5383" width="65.25" style="112" customWidth="1"/>
    <col min="5384" max="5631" width="9" style="112"/>
    <col min="5632" max="5632" width="7.125" style="112" customWidth="1"/>
    <col min="5633" max="5633" width="12.75" style="112" customWidth="1"/>
    <col min="5634" max="5634" width="12.875" style="112" customWidth="1"/>
    <col min="5635" max="5638" width="10.375" style="112" customWidth="1"/>
    <col min="5639" max="5639" width="65.25" style="112" customWidth="1"/>
    <col min="5640" max="5887" width="9" style="112"/>
    <col min="5888" max="5888" width="7.125" style="112" customWidth="1"/>
    <col min="5889" max="5889" width="12.75" style="112" customWidth="1"/>
    <col min="5890" max="5890" width="12.875" style="112" customWidth="1"/>
    <col min="5891" max="5894" width="10.375" style="112" customWidth="1"/>
    <col min="5895" max="5895" width="65.25" style="112" customWidth="1"/>
    <col min="5896" max="6143" width="9" style="112"/>
    <col min="6144" max="6144" width="7.125" style="112" customWidth="1"/>
    <col min="6145" max="6145" width="12.75" style="112" customWidth="1"/>
    <col min="6146" max="6146" width="12.875" style="112" customWidth="1"/>
    <col min="6147" max="6150" width="10.375" style="112" customWidth="1"/>
    <col min="6151" max="6151" width="65.25" style="112" customWidth="1"/>
    <col min="6152" max="6399" width="9" style="112"/>
    <col min="6400" max="6400" width="7.125" style="112" customWidth="1"/>
    <col min="6401" max="6401" width="12.75" style="112" customWidth="1"/>
    <col min="6402" max="6402" width="12.875" style="112" customWidth="1"/>
    <col min="6403" max="6406" width="10.375" style="112" customWidth="1"/>
    <col min="6407" max="6407" width="65.25" style="112" customWidth="1"/>
    <col min="6408" max="6655" width="9" style="112"/>
    <col min="6656" max="6656" width="7.125" style="112" customWidth="1"/>
    <col min="6657" max="6657" width="12.75" style="112" customWidth="1"/>
    <col min="6658" max="6658" width="12.875" style="112" customWidth="1"/>
    <col min="6659" max="6662" width="10.375" style="112" customWidth="1"/>
    <col min="6663" max="6663" width="65.25" style="112" customWidth="1"/>
    <col min="6664" max="6911" width="9" style="112"/>
    <col min="6912" max="6912" width="7.125" style="112" customWidth="1"/>
    <col min="6913" max="6913" width="12.75" style="112" customWidth="1"/>
    <col min="6914" max="6914" width="12.875" style="112" customWidth="1"/>
    <col min="6915" max="6918" width="10.375" style="112" customWidth="1"/>
    <col min="6919" max="6919" width="65.25" style="112" customWidth="1"/>
    <col min="6920" max="7167" width="9" style="112"/>
    <col min="7168" max="7168" width="7.125" style="112" customWidth="1"/>
    <col min="7169" max="7169" width="12.75" style="112" customWidth="1"/>
    <col min="7170" max="7170" width="12.875" style="112" customWidth="1"/>
    <col min="7171" max="7174" width="10.375" style="112" customWidth="1"/>
    <col min="7175" max="7175" width="65.25" style="112" customWidth="1"/>
    <col min="7176" max="7423" width="9" style="112"/>
    <col min="7424" max="7424" width="7.125" style="112" customWidth="1"/>
    <col min="7425" max="7425" width="12.75" style="112" customWidth="1"/>
    <col min="7426" max="7426" width="12.875" style="112" customWidth="1"/>
    <col min="7427" max="7430" width="10.375" style="112" customWidth="1"/>
    <col min="7431" max="7431" width="65.25" style="112" customWidth="1"/>
    <col min="7432" max="7679" width="9" style="112"/>
    <col min="7680" max="7680" width="7.125" style="112" customWidth="1"/>
    <col min="7681" max="7681" width="12.75" style="112" customWidth="1"/>
    <col min="7682" max="7682" width="12.875" style="112" customWidth="1"/>
    <col min="7683" max="7686" width="10.375" style="112" customWidth="1"/>
    <col min="7687" max="7687" width="65.25" style="112" customWidth="1"/>
    <col min="7688" max="7935" width="9" style="112"/>
    <col min="7936" max="7936" width="7.125" style="112" customWidth="1"/>
    <col min="7937" max="7937" width="12.75" style="112" customWidth="1"/>
    <col min="7938" max="7938" width="12.875" style="112" customWidth="1"/>
    <col min="7939" max="7942" width="10.375" style="112" customWidth="1"/>
    <col min="7943" max="7943" width="65.25" style="112" customWidth="1"/>
    <col min="7944" max="8191" width="9" style="112"/>
    <col min="8192" max="8192" width="7.125" style="112" customWidth="1"/>
    <col min="8193" max="8193" width="12.75" style="112" customWidth="1"/>
    <col min="8194" max="8194" width="12.875" style="112" customWidth="1"/>
    <col min="8195" max="8198" width="10.375" style="112" customWidth="1"/>
    <col min="8199" max="8199" width="65.25" style="112" customWidth="1"/>
    <col min="8200" max="8447" width="9" style="112"/>
    <col min="8448" max="8448" width="7.125" style="112" customWidth="1"/>
    <col min="8449" max="8449" width="12.75" style="112" customWidth="1"/>
    <col min="8450" max="8450" width="12.875" style="112" customWidth="1"/>
    <col min="8451" max="8454" width="10.375" style="112" customWidth="1"/>
    <col min="8455" max="8455" width="65.25" style="112" customWidth="1"/>
    <col min="8456" max="8703" width="9" style="112"/>
    <col min="8704" max="8704" width="7.125" style="112" customWidth="1"/>
    <col min="8705" max="8705" width="12.75" style="112" customWidth="1"/>
    <col min="8706" max="8706" width="12.875" style="112" customWidth="1"/>
    <col min="8707" max="8710" width="10.375" style="112" customWidth="1"/>
    <col min="8711" max="8711" width="65.25" style="112" customWidth="1"/>
    <col min="8712" max="8959" width="9" style="112"/>
    <col min="8960" max="8960" width="7.125" style="112" customWidth="1"/>
    <col min="8961" max="8961" width="12.75" style="112" customWidth="1"/>
    <col min="8962" max="8962" width="12.875" style="112" customWidth="1"/>
    <col min="8963" max="8966" width="10.375" style="112" customWidth="1"/>
    <col min="8967" max="8967" width="65.25" style="112" customWidth="1"/>
    <col min="8968" max="9215" width="9" style="112"/>
    <col min="9216" max="9216" width="7.125" style="112" customWidth="1"/>
    <col min="9217" max="9217" width="12.75" style="112" customWidth="1"/>
    <col min="9218" max="9218" width="12.875" style="112" customWidth="1"/>
    <col min="9219" max="9222" width="10.375" style="112" customWidth="1"/>
    <col min="9223" max="9223" width="65.25" style="112" customWidth="1"/>
    <col min="9224" max="9471" width="9" style="112"/>
    <col min="9472" max="9472" width="7.125" style="112" customWidth="1"/>
    <col min="9473" max="9473" width="12.75" style="112" customWidth="1"/>
    <col min="9474" max="9474" width="12.875" style="112" customWidth="1"/>
    <col min="9475" max="9478" width="10.375" style="112" customWidth="1"/>
    <col min="9479" max="9479" width="65.25" style="112" customWidth="1"/>
    <col min="9480" max="9727" width="9" style="112"/>
    <col min="9728" max="9728" width="7.125" style="112" customWidth="1"/>
    <col min="9729" max="9729" width="12.75" style="112" customWidth="1"/>
    <col min="9730" max="9730" width="12.875" style="112" customWidth="1"/>
    <col min="9731" max="9734" width="10.375" style="112" customWidth="1"/>
    <col min="9735" max="9735" width="65.25" style="112" customWidth="1"/>
    <col min="9736" max="9983" width="9" style="112"/>
    <col min="9984" max="9984" width="7.125" style="112" customWidth="1"/>
    <col min="9985" max="9985" width="12.75" style="112" customWidth="1"/>
    <col min="9986" max="9986" width="12.875" style="112" customWidth="1"/>
    <col min="9987" max="9990" width="10.375" style="112" customWidth="1"/>
    <col min="9991" max="9991" width="65.25" style="112" customWidth="1"/>
    <col min="9992" max="10239" width="9" style="112"/>
    <col min="10240" max="10240" width="7.125" style="112" customWidth="1"/>
    <col min="10241" max="10241" width="12.75" style="112" customWidth="1"/>
    <col min="10242" max="10242" width="12.875" style="112" customWidth="1"/>
    <col min="10243" max="10246" width="10.375" style="112" customWidth="1"/>
    <col min="10247" max="10247" width="65.25" style="112" customWidth="1"/>
    <col min="10248" max="10495" width="9" style="112"/>
    <col min="10496" max="10496" width="7.125" style="112" customWidth="1"/>
    <col min="10497" max="10497" width="12.75" style="112" customWidth="1"/>
    <col min="10498" max="10498" width="12.875" style="112" customWidth="1"/>
    <col min="10499" max="10502" width="10.375" style="112" customWidth="1"/>
    <col min="10503" max="10503" width="65.25" style="112" customWidth="1"/>
    <col min="10504" max="10751" width="9" style="112"/>
    <col min="10752" max="10752" width="7.125" style="112" customWidth="1"/>
    <col min="10753" max="10753" width="12.75" style="112" customWidth="1"/>
    <col min="10754" max="10754" width="12.875" style="112" customWidth="1"/>
    <col min="10755" max="10758" width="10.375" style="112" customWidth="1"/>
    <col min="10759" max="10759" width="65.25" style="112" customWidth="1"/>
    <col min="10760" max="11007" width="9" style="112"/>
    <col min="11008" max="11008" width="7.125" style="112" customWidth="1"/>
    <col min="11009" max="11009" width="12.75" style="112" customWidth="1"/>
    <col min="11010" max="11010" width="12.875" style="112" customWidth="1"/>
    <col min="11011" max="11014" width="10.375" style="112" customWidth="1"/>
    <col min="11015" max="11015" width="65.25" style="112" customWidth="1"/>
    <col min="11016" max="11263" width="9" style="112"/>
    <col min="11264" max="11264" width="7.125" style="112" customWidth="1"/>
    <col min="11265" max="11265" width="12.75" style="112" customWidth="1"/>
    <col min="11266" max="11266" width="12.875" style="112" customWidth="1"/>
    <col min="11267" max="11270" width="10.375" style="112" customWidth="1"/>
    <col min="11271" max="11271" width="65.25" style="112" customWidth="1"/>
    <col min="11272" max="11519" width="9" style="112"/>
    <col min="11520" max="11520" width="7.125" style="112" customWidth="1"/>
    <col min="11521" max="11521" width="12.75" style="112" customWidth="1"/>
    <col min="11522" max="11522" width="12.875" style="112" customWidth="1"/>
    <col min="11523" max="11526" width="10.375" style="112" customWidth="1"/>
    <col min="11527" max="11527" width="65.25" style="112" customWidth="1"/>
    <col min="11528" max="11775" width="9" style="112"/>
    <col min="11776" max="11776" width="7.125" style="112" customWidth="1"/>
    <col min="11777" max="11777" width="12.75" style="112" customWidth="1"/>
    <col min="11778" max="11778" width="12.875" style="112" customWidth="1"/>
    <col min="11779" max="11782" width="10.375" style="112" customWidth="1"/>
    <col min="11783" max="11783" width="65.25" style="112" customWidth="1"/>
    <col min="11784" max="12031" width="9" style="112"/>
    <col min="12032" max="12032" width="7.125" style="112" customWidth="1"/>
    <col min="12033" max="12033" width="12.75" style="112" customWidth="1"/>
    <col min="12034" max="12034" width="12.875" style="112" customWidth="1"/>
    <col min="12035" max="12038" width="10.375" style="112" customWidth="1"/>
    <col min="12039" max="12039" width="65.25" style="112" customWidth="1"/>
    <col min="12040" max="12287" width="9" style="112"/>
    <col min="12288" max="12288" width="7.125" style="112" customWidth="1"/>
    <col min="12289" max="12289" width="12.75" style="112" customWidth="1"/>
    <col min="12290" max="12290" width="12.875" style="112" customWidth="1"/>
    <col min="12291" max="12294" width="10.375" style="112" customWidth="1"/>
    <col min="12295" max="12295" width="65.25" style="112" customWidth="1"/>
    <col min="12296" max="12543" width="9" style="112"/>
    <col min="12544" max="12544" width="7.125" style="112" customWidth="1"/>
    <col min="12545" max="12545" width="12.75" style="112" customWidth="1"/>
    <col min="12546" max="12546" width="12.875" style="112" customWidth="1"/>
    <col min="12547" max="12550" width="10.375" style="112" customWidth="1"/>
    <col min="12551" max="12551" width="65.25" style="112" customWidth="1"/>
    <col min="12552" max="12799" width="9" style="112"/>
    <col min="12800" max="12800" width="7.125" style="112" customWidth="1"/>
    <col min="12801" max="12801" width="12.75" style="112" customWidth="1"/>
    <col min="12802" max="12802" width="12.875" style="112" customWidth="1"/>
    <col min="12803" max="12806" width="10.375" style="112" customWidth="1"/>
    <col min="12807" max="12807" width="65.25" style="112" customWidth="1"/>
    <col min="12808" max="13055" width="9" style="112"/>
    <col min="13056" max="13056" width="7.125" style="112" customWidth="1"/>
    <col min="13057" max="13057" width="12.75" style="112" customWidth="1"/>
    <col min="13058" max="13058" width="12.875" style="112" customWidth="1"/>
    <col min="13059" max="13062" width="10.375" style="112" customWidth="1"/>
    <col min="13063" max="13063" width="65.25" style="112" customWidth="1"/>
    <col min="13064" max="13311" width="9" style="112"/>
    <col min="13312" max="13312" width="7.125" style="112" customWidth="1"/>
    <col min="13313" max="13313" width="12.75" style="112" customWidth="1"/>
    <col min="13314" max="13314" width="12.875" style="112" customWidth="1"/>
    <col min="13315" max="13318" width="10.375" style="112" customWidth="1"/>
    <col min="13319" max="13319" width="65.25" style="112" customWidth="1"/>
    <col min="13320" max="13567" width="9" style="112"/>
    <col min="13568" max="13568" width="7.125" style="112" customWidth="1"/>
    <col min="13569" max="13569" width="12.75" style="112" customWidth="1"/>
    <col min="13570" max="13570" width="12.875" style="112" customWidth="1"/>
    <col min="13571" max="13574" width="10.375" style="112" customWidth="1"/>
    <col min="13575" max="13575" width="65.25" style="112" customWidth="1"/>
    <col min="13576" max="13823" width="9" style="112"/>
    <col min="13824" max="13824" width="7.125" style="112" customWidth="1"/>
    <col min="13825" max="13825" width="12.75" style="112" customWidth="1"/>
    <col min="13826" max="13826" width="12.875" style="112" customWidth="1"/>
    <col min="13827" max="13830" width="10.375" style="112" customWidth="1"/>
    <col min="13831" max="13831" width="65.25" style="112" customWidth="1"/>
    <col min="13832" max="14079" width="9" style="112"/>
    <col min="14080" max="14080" width="7.125" style="112" customWidth="1"/>
    <col min="14081" max="14081" width="12.75" style="112" customWidth="1"/>
    <col min="14082" max="14082" width="12.875" style="112" customWidth="1"/>
    <col min="14083" max="14086" width="10.375" style="112" customWidth="1"/>
    <col min="14087" max="14087" width="65.25" style="112" customWidth="1"/>
    <col min="14088" max="14335" width="9" style="112"/>
    <col min="14336" max="14336" width="7.125" style="112" customWidth="1"/>
    <col min="14337" max="14337" width="12.75" style="112" customWidth="1"/>
    <col min="14338" max="14338" width="12.875" style="112" customWidth="1"/>
    <col min="14339" max="14342" width="10.375" style="112" customWidth="1"/>
    <col min="14343" max="14343" width="65.25" style="112" customWidth="1"/>
    <col min="14344" max="14591" width="9" style="112"/>
    <col min="14592" max="14592" width="7.125" style="112" customWidth="1"/>
    <col min="14593" max="14593" width="12.75" style="112" customWidth="1"/>
    <col min="14594" max="14594" width="12.875" style="112" customWidth="1"/>
    <col min="14595" max="14598" width="10.375" style="112" customWidth="1"/>
    <col min="14599" max="14599" width="65.25" style="112" customWidth="1"/>
    <col min="14600" max="14847" width="9" style="112"/>
    <col min="14848" max="14848" width="7.125" style="112" customWidth="1"/>
    <col min="14849" max="14849" width="12.75" style="112" customWidth="1"/>
    <col min="14850" max="14850" width="12.875" style="112" customWidth="1"/>
    <col min="14851" max="14854" width="10.375" style="112" customWidth="1"/>
    <col min="14855" max="14855" width="65.25" style="112" customWidth="1"/>
    <col min="14856" max="15103" width="9" style="112"/>
    <col min="15104" max="15104" width="7.125" style="112" customWidth="1"/>
    <col min="15105" max="15105" width="12.75" style="112" customWidth="1"/>
    <col min="15106" max="15106" width="12.875" style="112" customWidth="1"/>
    <col min="15107" max="15110" width="10.375" style="112" customWidth="1"/>
    <col min="15111" max="15111" width="65.25" style="112" customWidth="1"/>
    <col min="15112" max="15359" width="9" style="112"/>
    <col min="15360" max="15360" width="7.125" style="112" customWidth="1"/>
    <col min="15361" max="15361" width="12.75" style="112" customWidth="1"/>
    <col min="15362" max="15362" width="12.875" style="112" customWidth="1"/>
    <col min="15363" max="15366" width="10.375" style="112" customWidth="1"/>
    <col min="15367" max="15367" width="65.25" style="112" customWidth="1"/>
    <col min="15368" max="15615" width="9" style="112"/>
    <col min="15616" max="15616" width="7.125" style="112" customWidth="1"/>
    <col min="15617" max="15617" width="12.75" style="112" customWidth="1"/>
    <col min="15618" max="15618" width="12.875" style="112" customWidth="1"/>
    <col min="15619" max="15622" width="10.375" style="112" customWidth="1"/>
    <col min="15623" max="15623" width="65.25" style="112" customWidth="1"/>
    <col min="15624" max="15871" width="9" style="112"/>
    <col min="15872" max="15872" width="7.125" style="112" customWidth="1"/>
    <col min="15873" max="15873" width="12.75" style="112" customWidth="1"/>
    <col min="15874" max="15874" width="12.875" style="112" customWidth="1"/>
    <col min="15875" max="15878" width="10.375" style="112" customWidth="1"/>
    <col min="15879" max="15879" width="65.25" style="112" customWidth="1"/>
    <col min="15880" max="16127" width="9" style="112"/>
    <col min="16128" max="16128" width="7.125" style="112" customWidth="1"/>
    <col min="16129" max="16129" width="12.75" style="112" customWidth="1"/>
    <col min="16130" max="16130" width="12.875" style="112" customWidth="1"/>
    <col min="16131" max="16134" width="10.375" style="112" customWidth="1"/>
    <col min="16135" max="16135" width="65.25" style="112" customWidth="1"/>
    <col min="16136" max="16384" width="9" style="112"/>
  </cols>
  <sheetData>
    <row r="1" spans="1:14" ht="21" x14ac:dyDescent="0.35">
      <c r="A1" s="287" t="s">
        <v>1429</v>
      </c>
      <c r="B1" s="287"/>
      <c r="C1" s="287"/>
      <c r="D1" s="287"/>
      <c r="E1" s="287"/>
      <c r="F1" s="287"/>
      <c r="G1" s="287"/>
      <c r="H1" s="287"/>
    </row>
    <row r="2" spans="1:14" ht="21" x14ac:dyDescent="0.35">
      <c r="A2" s="288" t="s">
        <v>2355</v>
      </c>
      <c r="B2" s="288"/>
      <c r="C2" s="288"/>
      <c r="D2" s="288"/>
      <c r="E2" s="288"/>
      <c r="F2" s="288"/>
      <c r="G2" s="288"/>
      <c r="H2" s="288"/>
      <c r="K2" s="113"/>
      <c r="L2" s="114"/>
      <c r="M2" s="113"/>
      <c r="N2" s="114"/>
    </row>
    <row r="3" spans="1:14" s="115" customFormat="1" ht="42" x14ac:dyDescent="0.25">
      <c r="A3" s="289" t="s">
        <v>65</v>
      </c>
      <c r="B3" s="289" t="s">
        <v>1430</v>
      </c>
      <c r="C3" s="255" t="s">
        <v>1431</v>
      </c>
      <c r="D3" s="256" t="s">
        <v>1432</v>
      </c>
      <c r="E3" s="291" t="s">
        <v>66</v>
      </c>
      <c r="F3" s="257" t="s">
        <v>67</v>
      </c>
      <c r="G3" s="293" t="s">
        <v>66</v>
      </c>
      <c r="H3" s="289" t="s">
        <v>1433</v>
      </c>
    </row>
    <row r="4" spans="1:14" s="115" customFormat="1" ht="21" x14ac:dyDescent="0.25">
      <c r="A4" s="290"/>
      <c r="B4" s="290"/>
      <c r="C4" s="255" t="s">
        <v>1434</v>
      </c>
      <c r="D4" s="258" t="s">
        <v>1434</v>
      </c>
      <c r="E4" s="292"/>
      <c r="F4" s="257" t="s">
        <v>1434</v>
      </c>
      <c r="G4" s="294"/>
      <c r="H4" s="290"/>
      <c r="I4" s="115" t="s">
        <v>1435</v>
      </c>
      <c r="J4" s="115" t="s">
        <v>1426</v>
      </c>
    </row>
    <row r="5" spans="1:14" ht="21" x14ac:dyDescent="0.35">
      <c r="A5" s="216">
        <v>1</v>
      </c>
      <c r="B5" s="187" t="s">
        <v>59</v>
      </c>
      <c r="C5" s="259">
        <v>61</v>
      </c>
      <c r="D5" s="260">
        <v>61</v>
      </c>
      <c r="E5" s="261">
        <f t="shared" ref="E5:E12" si="0">D5/C5*100</f>
        <v>100</v>
      </c>
      <c r="F5" s="262">
        <v>0</v>
      </c>
      <c r="G5" s="263">
        <f t="shared" ref="G5:G12" si="1">F5/C5*100</f>
        <v>0</v>
      </c>
      <c r="H5" s="264"/>
    </row>
    <row r="6" spans="1:14" ht="21" x14ac:dyDescent="0.35">
      <c r="A6" s="216">
        <v>2</v>
      </c>
      <c r="B6" s="187" t="s">
        <v>63</v>
      </c>
      <c r="C6" s="259">
        <v>83</v>
      </c>
      <c r="D6" s="260">
        <f t="shared" ref="D6:D9" si="2">C6-F6</f>
        <v>83</v>
      </c>
      <c r="E6" s="261">
        <f t="shared" si="0"/>
        <v>100</v>
      </c>
      <c r="F6" s="262">
        <v>0</v>
      </c>
      <c r="G6" s="263">
        <f t="shared" si="1"/>
        <v>0</v>
      </c>
      <c r="H6" s="264"/>
    </row>
    <row r="7" spans="1:14" ht="21" x14ac:dyDescent="0.35">
      <c r="A7" s="216">
        <v>3</v>
      </c>
      <c r="B7" s="187" t="s">
        <v>64</v>
      </c>
      <c r="C7" s="259">
        <v>210</v>
      </c>
      <c r="D7" s="260">
        <v>210</v>
      </c>
      <c r="E7" s="261">
        <f t="shared" si="0"/>
        <v>100</v>
      </c>
      <c r="F7" s="262">
        <v>0</v>
      </c>
      <c r="G7" s="263">
        <f t="shared" si="1"/>
        <v>0</v>
      </c>
      <c r="H7" s="264"/>
      <c r="L7" s="114"/>
    </row>
    <row r="8" spans="1:14" ht="21" x14ac:dyDescent="0.35">
      <c r="A8" s="216">
        <v>4</v>
      </c>
      <c r="B8" s="187" t="s">
        <v>60</v>
      </c>
      <c r="C8" s="259">
        <v>127</v>
      </c>
      <c r="D8" s="260">
        <v>127</v>
      </c>
      <c r="E8" s="261">
        <f t="shared" si="0"/>
        <v>100</v>
      </c>
      <c r="F8" s="262">
        <v>0</v>
      </c>
      <c r="G8" s="263">
        <f t="shared" si="1"/>
        <v>0</v>
      </c>
      <c r="H8" s="187"/>
      <c r="L8" s="113"/>
    </row>
    <row r="9" spans="1:14" ht="21" x14ac:dyDescent="0.35">
      <c r="A9" s="216">
        <v>5</v>
      </c>
      <c r="B9" s="187" t="s">
        <v>62</v>
      </c>
      <c r="C9" s="259">
        <v>74</v>
      </c>
      <c r="D9" s="260">
        <f t="shared" si="2"/>
        <v>74</v>
      </c>
      <c r="E9" s="261">
        <f t="shared" si="0"/>
        <v>100</v>
      </c>
      <c r="F9" s="262">
        <v>0</v>
      </c>
      <c r="G9" s="263">
        <f t="shared" si="1"/>
        <v>0</v>
      </c>
      <c r="H9" s="187"/>
      <c r="L9" s="114"/>
      <c r="N9" s="117"/>
    </row>
    <row r="10" spans="1:14" ht="21" x14ac:dyDescent="0.35">
      <c r="A10" s="216">
        <v>6</v>
      </c>
      <c r="B10" s="187" t="s">
        <v>61</v>
      </c>
      <c r="C10" s="259">
        <v>168</v>
      </c>
      <c r="D10" s="260">
        <v>168</v>
      </c>
      <c r="E10" s="261">
        <f t="shared" si="0"/>
        <v>100</v>
      </c>
      <c r="F10" s="262">
        <v>0</v>
      </c>
      <c r="G10" s="263">
        <f t="shared" si="1"/>
        <v>0</v>
      </c>
      <c r="H10" s="187"/>
      <c r="L10" s="118"/>
    </row>
    <row r="11" spans="1:14" ht="21" x14ac:dyDescent="0.35">
      <c r="A11" s="216">
        <v>7</v>
      </c>
      <c r="B11" s="187" t="s">
        <v>58</v>
      </c>
      <c r="C11" s="259">
        <v>151</v>
      </c>
      <c r="D11" s="260">
        <v>151</v>
      </c>
      <c r="E11" s="261">
        <f t="shared" si="0"/>
        <v>100</v>
      </c>
      <c r="F11" s="262">
        <v>0</v>
      </c>
      <c r="G11" s="265">
        <f t="shared" si="1"/>
        <v>0</v>
      </c>
      <c r="H11" s="264"/>
      <c r="L11" s="118"/>
    </row>
    <row r="12" spans="1:14" ht="21.75" thickBot="1" x14ac:dyDescent="0.4">
      <c r="A12" s="282" t="s">
        <v>1436</v>
      </c>
      <c r="B12" s="283"/>
      <c r="C12" s="266">
        <f>SUM(C5:C11)</f>
        <v>874</v>
      </c>
      <c r="D12" s="267">
        <f>SUM(D5:D11)</f>
        <v>874</v>
      </c>
      <c r="E12" s="268">
        <f t="shared" si="0"/>
        <v>100</v>
      </c>
      <c r="F12" s="269">
        <f>SUM(F5:F11)</f>
        <v>0</v>
      </c>
      <c r="G12" s="270">
        <f t="shared" si="1"/>
        <v>0</v>
      </c>
      <c r="H12" s="271"/>
      <c r="I12" s="119">
        <f>E12+G12</f>
        <v>100</v>
      </c>
      <c r="J12" s="112">
        <f>D12+F12</f>
        <v>874</v>
      </c>
    </row>
    <row r="13" spans="1:14" ht="21.75" thickTop="1" x14ac:dyDescent="0.35">
      <c r="A13" s="139"/>
      <c r="B13" s="272" t="s">
        <v>1430</v>
      </c>
      <c r="C13" s="145" t="s">
        <v>1437</v>
      </c>
      <c r="D13" s="145" t="s">
        <v>1438</v>
      </c>
      <c r="E13" s="139"/>
      <c r="F13" s="139"/>
      <c r="G13" s="139"/>
      <c r="H13" s="139"/>
    </row>
    <row r="14" spans="1:14" x14ac:dyDescent="0.25">
      <c r="B14" s="116" t="s">
        <v>59</v>
      </c>
      <c r="C14" s="120">
        <f t="shared" ref="C14:C21" si="3">E5</f>
        <v>100</v>
      </c>
      <c r="D14" s="121">
        <f t="shared" ref="D14:D21" si="4">G5</f>
        <v>0</v>
      </c>
    </row>
    <row r="15" spans="1:14" x14ac:dyDescent="0.25">
      <c r="B15" s="116" t="s">
        <v>63</v>
      </c>
      <c r="C15" s="120">
        <f t="shared" si="3"/>
        <v>100</v>
      </c>
      <c r="D15" s="121">
        <f t="shared" si="4"/>
        <v>0</v>
      </c>
    </row>
    <row r="16" spans="1:14" x14ac:dyDescent="0.25">
      <c r="B16" s="116" t="s">
        <v>64</v>
      </c>
      <c r="C16" s="120">
        <f t="shared" si="3"/>
        <v>100</v>
      </c>
      <c r="D16" s="121">
        <f t="shared" si="4"/>
        <v>0</v>
      </c>
    </row>
    <row r="17" spans="2:4" x14ac:dyDescent="0.25">
      <c r="B17" s="116" t="s">
        <v>60</v>
      </c>
      <c r="C17" s="120">
        <f t="shared" si="3"/>
        <v>100</v>
      </c>
      <c r="D17" s="121">
        <f t="shared" si="4"/>
        <v>0</v>
      </c>
    </row>
    <row r="18" spans="2:4" x14ac:dyDescent="0.25">
      <c r="B18" s="116" t="s">
        <v>62</v>
      </c>
      <c r="C18" s="120">
        <f t="shared" si="3"/>
        <v>100</v>
      </c>
      <c r="D18" s="121">
        <f t="shared" si="4"/>
        <v>0</v>
      </c>
    </row>
    <row r="19" spans="2:4" x14ac:dyDescent="0.25">
      <c r="B19" s="116" t="s">
        <v>61</v>
      </c>
      <c r="C19" s="120">
        <f t="shared" si="3"/>
        <v>100</v>
      </c>
      <c r="D19" s="121">
        <f t="shared" si="4"/>
        <v>0</v>
      </c>
    </row>
    <row r="20" spans="2:4" x14ac:dyDescent="0.25">
      <c r="B20" s="116" t="s">
        <v>58</v>
      </c>
      <c r="C20" s="120">
        <f t="shared" si="3"/>
        <v>100</v>
      </c>
      <c r="D20" s="121">
        <f t="shared" si="4"/>
        <v>0</v>
      </c>
    </row>
    <row r="21" spans="2:4" x14ac:dyDescent="0.25">
      <c r="B21" s="118" t="s">
        <v>1436</v>
      </c>
      <c r="C21" s="120">
        <f t="shared" si="3"/>
        <v>100</v>
      </c>
      <c r="D21" s="121">
        <f t="shared" si="4"/>
        <v>0</v>
      </c>
    </row>
    <row r="22" spans="2:4" x14ac:dyDescent="0.25">
      <c r="C22" s="119"/>
    </row>
    <row r="33" spans="1:4" x14ac:dyDescent="0.25">
      <c r="A33" s="122" t="s">
        <v>1439</v>
      </c>
    </row>
    <row r="34" spans="1:4" x14ac:dyDescent="0.25">
      <c r="A34" s="122"/>
    </row>
    <row r="35" spans="1:4" x14ac:dyDescent="0.25">
      <c r="B35" s="123"/>
      <c r="C35" s="284"/>
      <c r="D35" s="284"/>
    </row>
    <row r="36" spans="1:4" x14ac:dyDescent="0.25">
      <c r="B36" s="122"/>
      <c r="C36" s="285"/>
      <c r="D36" s="285"/>
    </row>
    <row r="37" spans="1:4" x14ac:dyDescent="0.25">
      <c r="B37" s="122"/>
      <c r="C37" s="286"/>
      <c r="D37" s="286"/>
    </row>
  </sheetData>
  <mergeCells count="11">
    <mergeCell ref="A12:B12"/>
    <mergeCell ref="C35:D35"/>
    <mergeCell ref="C36:D36"/>
    <mergeCell ref="C37:D37"/>
    <mergeCell ref="A1:H1"/>
    <mergeCell ref="A2:H2"/>
    <mergeCell ref="A3:A4"/>
    <mergeCell ref="B3:B4"/>
    <mergeCell ref="E3:E4"/>
    <mergeCell ref="G3:G4"/>
    <mergeCell ref="H3:H4"/>
  </mergeCells>
  <pageMargins left="0.55118110236220474" right="0.31496062992125984" top="0.35433070866141736" bottom="0.35433070866141736" header="0.31496062992125984" footer="0.31496062992125984"/>
  <pageSetup paperSize="9" scale="9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="80" zoomScaleNormal="80" workbookViewId="0">
      <selection activeCell="N27" sqref="A1:N27"/>
    </sheetView>
  </sheetViews>
  <sheetFormatPr defaultRowHeight="18.75" x14ac:dyDescent="0.3"/>
  <cols>
    <col min="1" max="14" width="11.625" style="4" customWidth="1"/>
    <col min="15" max="256" width="9" style="4"/>
    <col min="257" max="257" width="12.75" style="4" customWidth="1"/>
    <col min="258" max="258" width="9.75" style="4" customWidth="1"/>
    <col min="259" max="259" width="12.75" style="4" customWidth="1"/>
    <col min="260" max="260" width="9.75" style="4" customWidth="1"/>
    <col min="261" max="261" width="12.75" style="4" customWidth="1"/>
    <col min="262" max="262" width="9.75" style="4" customWidth="1"/>
    <col min="263" max="263" width="12.75" style="4" customWidth="1"/>
    <col min="264" max="264" width="9.75" style="4" customWidth="1"/>
    <col min="265" max="265" width="12.75" style="4" customWidth="1"/>
    <col min="266" max="266" width="9.75" style="4" customWidth="1"/>
    <col min="267" max="267" width="12.75" style="4" customWidth="1"/>
    <col min="268" max="268" width="9.75" style="4" customWidth="1"/>
    <col min="269" max="269" width="12.75" style="4" customWidth="1"/>
    <col min="270" max="270" width="9.75" style="4" customWidth="1"/>
    <col min="271" max="512" width="9" style="4"/>
    <col min="513" max="513" width="12.75" style="4" customWidth="1"/>
    <col min="514" max="514" width="9.75" style="4" customWidth="1"/>
    <col min="515" max="515" width="12.75" style="4" customWidth="1"/>
    <col min="516" max="516" width="9.75" style="4" customWidth="1"/>
    <col min="517" max="517" width="12.75" style="4" customWidth="1"/>
    <col min="518" max="518" width="9.75" style="4" customWidth="1"/>
    <col min="519" max="519" width="12.75" style="4" customWidth="1"/>
    <col min="520" max="520" width="9.75" style="4" customWidth="1"/>
    <col min="521" max="521" width="12.75" style="4" customWidth="1"/>
    <col min="522" max="522" width="9.75" style="4" customWidth="1"/>
    <col min="523" max="523" width="12.75" style="4" customWidth="1"/>
    <col min="524" max="524" width="9.75" style="4" customWidth="1"/>
    <col min="525" max="525" width="12.75" style="4" customWidth="1"/>
    <col min="526" max="526" width="9.75" style="4" customWidth="1"/>
    <col min="527" max="768" width="9" style="4"/>
    <col min="769" max="769" width="12.75" style="4" customWidth="1"/>
    <col min="770" max="770" width="9.75" style="4" customWidth="1"/>
    <col min="771" max="771" width="12.75" style="4" customWidth="1"/>
    <col min="772" max="772" width="9.75" style="4" customWidth="1"/>
    <col min="773" max="773" width="12.75" style="4" customWidth="1"/>
    <col min="774" max="774" width="9.75" style="4" customWidth="1"/>
    <col min="775" max="775" width="12.75" style="4" customWidth="1"/>
    <col min="776" max="776" width="9.75" style="4" customWidth="1"/>
    <col min="777" max="777" width="12.75" style="4" customWidth="1"/>
    <col min="778" max="778" width="9.75" style="4" customWidth="1"/>
    <col min="779" max="779" width="12.75" style="4" customWidth="1"/>
    <col min="780" max="780" width="9.75" style="4" customWidth="1"/>
    <col min="781" max="781" width="12.75" style="4" customWidth="1"/>
    <col min="782" max="782" width="9.75" style="4" customWidth="1"/>
    <col min="783" max="1024" width="9" style="4"/>
    <col min="1025" max="1025" width="12.75" style="4" customWidth="1"/>
    <col min="1026" max="1026" width="9.75" style="4" customWidth="1"/>
    <col min="1027" max="1027" width="12.75" style="4" customWidth="1"/>
    <col min="1028" max="1028" width="9.75" style="4" customWidth="1"/>
    <col min="1029" max="1029" width="12.75" style="4" customWidth="1"/>
    <col min="1030" max="1030" width="9.75" style="4" customWidth="1"/>
    <col min="1031" max="1031" width="12.75" style="4" customWidth="1"/>
    <col min="1032" max="1032" width="9.75" style="4" customWidth="1"/>
    <col min="1033" max="1033" width="12.75" style="4" customWidth="1"/>
    <col min="1034" max="1034" width="9.75" style="4" customWidth="1"/>
    <col min="1035" max="1035" width="12.75" style="4" customWidth="1"/>
    <col min="1036" max="1036" width="9.75" style="4" customWidth="1"/>
    <col min="1037" max="1037" width="12.75" style="4" customWidth="1"/>
    <col min="1038" max="1038" width="9.75" style="4" customWidth="1"/>
    <col min="1039" max="1280" width="9" style="4"/>
    <col min="1281" max="1281" width="12.75" style="4" customWidth="1"/>
    <col min="1282" max="1282" width="9.75" style="4" customWidth="1"/>
    <col min="1283" max="1283" width="12.75" style="4" customWidth="1"/>
    <col min="1284" max="1284" width="9.75" style="4" customWidth="1"/>
    <col min="1285" max="1285" width="12.75" style="4" customWidth="1"/>
    <col min="1286" max="1286" width="9.75" style="4" customWidth="1"/>
    <col min="1287" max="1287" width="12.75" style="4" customWidth="1"/>
    <col min="1288" max="1288" width="9.75" style="4" customWidth="1"/>
    <col min="1289" max="1289" width="12.75" style="4" customWidth="1"/>
    <col min="1290" max="1290" width="9.75" style="4" customWidth="1"/>
    <col min="1291" max="1291" width="12.75" style="4" customWidth="1"/>
    <col min="1292" max="1292" width="9.75" style="4" customWidth="1"/>
    <col min="1293" max="1293" width="12.75" style="4" customWidth="1"/>
    <col min="1294" max="1294" width="9.75" style="4" customWidth="1"/>
    <col min="1295" max="1536" width="9" style="4"/>
    <col min="1537" max="1537" width="12.75" style="4" customWidth="1"/>
    <col min="1538" max="1538" width="9.75" style="4" customWidth="1"/>
    <col min="1539" max="1539" width="12.75" style="4" customWidth="1"/>
    <col min="1540" max="1540" width="9.75" style="4" customWidth="1"/>
    <col min="1541" max="1541" width="12.75" style="4" customWidth="1"/>
    <col min="1542" max="1542" width="9.75" style="4" customWidth="1"/>
    <col min="1543" max="1543" width="12.75" style="4" customWidth="1"/>
    <col min="1544" max="1544" width="9.75" style="4" customWidth="1"/>
    <col min="1545" max="1545" width="12.75" style="4" customWidth="1"/>
    <col min="1546" max="1546" width="9.75" style="4" customWidth="1"/>
    <col min="1547" max="1547" width="12.75" style="4" customWidth="1"/>
    <col min="1548" max="1548" width="9.75" style="4" customWidth="1"/>
    <col min="1549" max="1549" width="12.75" style="4" customWidth="1"/>
    <col min="1550" max="1550" width="9.75" style="4" customWidth="1"/>
    <col min="1551" max="1792" width="9" style="4"/>
    <col min="1793" max="1793" width="12.75" style="4" customWidth="1"/>
    <col min="1794" max="1794" width="9.75" style="4" customWidth="1"/>
    <col min="1795" max="1795" width="12.75" style="4" customWidth="1"/>
    <col min="1796" max="1796" width="9.75" style="4" customWidth="1"/>
    <col min="1797" max="1797" width="12.75" style="4" customWidth="1"/>
    <col min="1798" max="1798" width="9.75" style="4" customWidth="1"/>
    <col min="1799" max="1799" width="12.75" style="4" customWidth="1"/>
    <col min="1800" max="1800" width="9.75" style="4" customWidth="1"/>
    <col min="1801" max="1801" width="12.75" style="4" customWidth="1"/>
    <col min="1802" max="1802" width="9.75" style="4" customWidth="1"/>
    <col min="1803" max="1803" width="12.75" style="4" customWidth="1"/>
    <col min="1804" max="1804" width="9.75" style="4" customWidth="1"/>
    <col min="1805" max="1805" width="12.75" style="4" customWidth="1"/>
    <col min="1806" max="1806" width="9.75" style="4" customWidth="1"/>
    <col min="1807" max="2048" width="9" style="4"/>
    <col min="2049" max="2049" width="12.75" style="4" customWidth="1"/>
    <col min="2050" max="2050" width="9.75" style="4" customWidth="1"/>
    <col min="2051" max="2051" width="12.75" style="4" customWidth="1"/>
    <col min="2052" max="2052" width="9.75" style="4" customWidth="1"/>
    <col min="2053" max="2053" width="12.75" style="4" customWidth="1"/>
    <col min="2054" max="2054" width="9.75" style="4" customWidth="1"/>
    <col min="2055" max="2055" width="12.75" style="4" customWidth="1"/>
    <col min="2056" max="2056" width="9.75" style="4" customWidth="1"/>
    <col min="2057" max="2057" width="12.75" style="4" customWidth="1"/>
    <col min="2058" max="2058" width="9.75" style="4" customWidth="1"/>
    <col min="2059" max="2059" width="12.75" style="4" customWidth="1"/>
    <col min="2060" max="2060" width="9.75" style="4" customWidth="1"/>
    <col min="2061" max="2061" width="12.75" style="4" customWidth="1"/>
    <col min="2062" max="2062" width="9.75" style="4" customWidth="1"/>
    <col min="2063" max="2304" width="9" style="4"/>
    <col min="2305" max="2305" width="12.75" style="4" customWidth="1"/>
    <col min="2306" max="2306" width="9.75" style="4" customWidth="1"/>
    <col min="2307" max="2307" width="12.75" style="4" customWidth="1"/>
    <col min="2308" max="2308" width="9.75" style="4" customWidth="1"/>
    <col min="2309" max="2309" width="12.75" style="4" customWidth="1"/>
    <col min="2310" max="2310" width="9.75" style="4" customWidth="1"/>
    <col min="2311" max="2311" width="12.75" style="4" customWidth="1"/>
    <col min="2312" max="2312" width="9.75" style="4" customWidth="1"/>
    <col min="2313" max="2313" width="12.75" style="4" customWidth="1"/>
    <col min="2314" max="2314" width="9.75" style="4" customWidth="1"/>
    <col min="2315" max="2315" width="12.75" style="4" customWidth="1"/>
    <col min="2316" max="2316" width="9.75" style="4" customWidth="1"/>
    <col min="2317" max="2317" width="12.75" style="4" customWidth="1"/>
    <col min="2318" max="2318" width="9.75" style="4" customWidth="1"/>
    <col min="2319" max="2560" width="9" style="4"/>
    <col min="2561" max="2561" width="12.75" style="4" customWidth="1"/>
    <col min="2562" max="2562" width="9.75" style="4" customWidth="1"/>
    <col min="2563" max="2563" width="12.75" style="4" customWidth="1"/>
    <col min="2564" max="2564" width="9.75" style="4" customWidth="1"/>
    <col min="2565" max="2565" width="12.75" style="4" customWidth="1"/>
    <col min="2566" max="2566" width="9.75" style="4" customWidth="1"/>
    <col min="2567" max="2567" width="12.75" style="4" customWidth="1"/>
    <col min="2568" max="2568" width="9.75" style="4" customWidth="1"/>
    <col min="2569" max="2569" width="12.75" style="4" customWidth="1"/>
    <col min="2570" max="2570" width="9.75" style="4" customWidth="1"/>
    <col min="2571" max="2571" width="12.75" style="4" customWidth="1"/>
    <col min="2572" max="2572" width="9.75" style="4" customWidth="1"/>
    <col min="2573" max="2573" width="12.75" style="4" customWidth="1"/>
    <col min="2574" max="2574" width="9.75" style="4" customWidth="1"/>
    <col min="2575" max="2816" width="9" style="4"/>
    <col min="2817" max="2817" width="12.75" style="4" customWidth="1"/>
    <col min="2818" max="2818" width="9.75" style="4" customWidth="1"/>
    <col min="2819" max="2819" width="12.75" style="4" customWidth="1"/>
    <col min="2820" max="2820" width="9.75" style="4" customWidth="1"/>
    <col min="2821" max="2821" width="12.75" style="4" customWidth="1"/>
    <col min="2822" max="2822" width="9.75" style="4" customWidth="1"/>
    <col min="2823" max="2823" width="12.75" style="4" customWidth="1"/>
    <col min="2824" max="2824" width="9.75" style="4" customWidth="1"/>
    <col min="2825" max="2825" width="12.75" style="4" customWidth="1"/>
    <col min="2826" max="2826" width="9.75" style="4" customWidth="1"/>
    <col min="2827" max="2827" width="12.75" style="4" customWidth="1"/>
    <col min="2828" max="2828" width="9.75" style="4" customWidth="1"/>
    <col min="2829" max="2829" width="12.75" style="4" customWidth="1"/>
    <col min="2830" max="2830" width="9.75" style="4" customWidth="1"/>
    <col min="2831" max="3072" width="9" style="4"/>
    <col min="3073" max="3073" width="12.75" style="4" customWidth="1"/>
    <col min="3074" max="3074" width="9.75" style="4" customWidth="1"/>
    <col min="3075" max="3075" width="12.75" style="4" customWidth="1"/>
    <col min="3076" max="3076" width="9.75" style="4" customWidth="1"/>
    <col min="3077" max="3077" width="12.75" style="4" customWidth="1"/>
    <col min="3078" max="3078" width="9.75" style="4" customWidth="1"/>
    <col min="3079" max="3079" width="12.75" style="4" customWidth="1"/>
    <col min="3080" max="3080" width="9.75" style="4" customWidth="1"/>
    <col min="3081" max="3081" width="12.75" style="4" customWidth="1"/>
    <col min="3082" max="3082" width="9.75" style="4" customWidth="1"/>
    <col min="3083" max="3083" width="12.75" style="4" customWidth="1"/>
    <col min="3084" max="3084" width="9.75" style="4" customWidth="1"/>
    <col min="3085" max="3085" width="12.75" style="4" customWidth="1"/>
    <col min="3086" max="3086" width="9.75" style="4" customWidth="1"/>
    <col min="3087" max="3328" width="9" style="4"/>
    <col min="3329" max="3329" width="12.75" style="4" customWidth="1"/>
    <col min="3330" max="3330" width="9.75" style="4" customWidth="1"/>
    <col min="3331" max="3331" width="12.75" style="4" customWidth="1"/>
    <col min="3332" max="3332" width="9.75" style="4" customWidth="1"/>
    <col min="3333" max="3333" width="12.75" style="4" customWidth="1"/>
    <col min="3334" max="3334" width="9.75" style="4" customWidth="1"/>
    <col min="3335" max="3335" width="12.75" style="4" customWidth="1"/>
    <col min="3336" max="3336" width="9.75" style="4" customWidth="1"/>
    <col min="3337" max="3337" width="12.75" style="4" customWidth="1"/>
    <col min="3338" max="3338" width="9.75" style="4" customWidth="1"/>
    <col min="3339" max="3339" width="12.75" style="4" customWidth="1"/>
    <col min="3340" max="3340" width="9.75" style="4" customWidth="1"/>
    <col min="3341" max="3341" width="12.75" style="4" customWidth="1"/>
    <col min="3342" max="3342" width="9.75" style="4" customWidth="1"/>
    <col min="3343" max="3584" width="9" style="4"/>
    <col min="3585" max="3585" width="12.75" style="4" customWidth="1"/>
    <col min="3586" max="3586" width="9.75" style="4" customWidth="1"/>
    <col min="3587" max="3587" width="12.75" style="4" customWidth="1"/>
    <col min="3588" max="3588" width="9.75" style="4" customWidth="1"/>
    <col min="3589" max="3589" width="12.75" style="4" customWidth="1"/>
    <col min="3590" max="3590" width="9.75" style="4" customWidth="1"/>
    <col min="3591" max="3591" width="12.75" style="4" customWidth="1"/>
    <col min="3592" max="3592" width="9.75" style="4" customWidth="1"/>
    <col min="3593" max="3593" width="12.75" style="4" customWidth="1"/>
    <col min="3594" max="3594" width="9.75" style="4" customWidth="1"/>
    <col min="3595" max="3595" width="12.75" style="4" customWidth="1"/>
    <col min="3596" max="3596" width="9.75" style="4" customWidth="1"/>
    <col min="3597" max="3597" width="12.75" style="4" customWidth="1"/>
    <col min="3598" max="3598" width="9.75" style="4" customWidth="1"/>
    <col min="3599" max="3840" width="9" style="4"/>
    <col min="3841" max="3841" width="12.75" style="4" customWidth="1"/>
    <col min="3842" max="3842" width="9.75" style="4" customWidth="1"/>
    <col min="3843" max="3843" width="12.75" style="4" customWidth="1"/>
    <col min="3844" max="3844" width="9.75" style="4" customWidth="1"/>
    <col min="3845" max="3845" width="12.75" style="4" customWidth="1"/>
    <col min="3846" max="3846" width="9.75" style="4" customWidth="1"/>
    <col min="3847" max="3847" width="12.75" style="4" customWidth="1"/>
    <col min="3848" max="3848" width="9.75" style="4" customWidth="1"/>
    <col min="3849" max="3849" width="12.75" style="4" customWidth="1"/>
    <col min="3850" max="3850" width="9.75" style="4" customWidth="1"/>
    <col min="3851" max="3851" width="12.75" style="4" customWidth="1"/>
    <col min="3852" max="3852" width="9.75" style="4" customWidth="1"/>
    <col min="3853" max="3853" width="12.75" style="4" customWidth="1"/>
    <col min="3854" max="3854" width="9.75" style="4" customWidth="1"/>
    <col min="3855" max="4096" width="9" style="4"/>
    <col min="4097" max="4097" width="12.75" style="4" customWidth="1"/>
    <col min="4098" max="4098" width="9.75" style="4" customWidth="1"/>
    <col min="4099" max="4099" width="12.75" style="4" customWidth="1"/>
    <col min="4100" max="4100" width="9.75" style="4" customWidth="1"/>
    <col min="4101" max="4101" width="12.75" style="4" customWidth="1"/>
    <col min="4102" max="4102" width="9.75" style="4" customWidth="1"/>
    <col min="4103" max="4103" width="12.75" style="4" customWidth="1"/>
    <col min="4104" max="4104" width="9.75" style="4" customWidth="1"/>
    <col min="4105" max="4105" width="12.75" style="4" customWidth="1"/>
    <col min="4106" max="4106" width="9.75" style="4" customWidth="1"/>
    <col min="4107" max="4107" width="12.75" style="4" customWidth="1"/>
    <col min="4108" max="4108" width="9.75" style="4" customWidth="1"/>
    <col min="4109" max="4109" width="12.75" style="4" customWidth="1"/>
    <col min="4110" max="4110" width="9.75" style="4" customWidth="1"/>
    <col min="4111" max="4352" width="9" style="4"/>
    <col min="4353" max="4353" width="12.75" style="4" customWidth="1"/>
    <col min="4354" max="4354" width="9.75" style="4" customWidth="1"/>
    <col min="4355" max="4355" width="12.75" style="4" customWidth="1"/>
    <col min="4356" max="4356" width="9.75" style="4" customWidth="1"/>
    <col min="4357" max="4357" width="12.75" style="4" customWidth="1"/>
    <col min="4358" max="4358" width="9.75" style="4" customWidth="1"/>
    <col min="4359" max="4359" width="12.75" style="4" customWidth="1"/>
    <col min="4360" max="4360" width="9.75" style="4" customWidth="1"/>
    <col min="4361" max="4361" width="12.75" style="4" customWidth="1"/>
    <col min="4362" max="4362" width="9.75" style="4" customWidth="1"/>
    <col min="4363" max="4363" width="12.75" style="4" customWidth="1"/>
    <col min="4364" max="4364" width="9.75" style="4" customWidth="1"/>
    <col min="4365" max="4365" width="12.75" style="4" customWidth="1"/>
    <col min="4366" max="4366" width="9.75" style="4" customWidth="1"/>
    <col min="4367" max="4608" width="9" style="4"/>
    <col min="4609" max="4609" width="12.75" style="4" customWidth="1"/>
    <col min="4610" max="4610" width="9.75" style="4" customWidth="1"/>
    <col min="4611" max="4611" width="12.75" style="4" customWidth="1"/>
    <col min="4612" max="4612" width="9.75" style="4" customWidth="1"/>
    <col min="4613" max="4613" width="12.75" style="4" customWidth="1"/>
    <col min="4614" max="4614" width="9.75" style="4" customWidth="1"/>
    <col min="4615" max="4615" width="12.75" style="4" customWidth="1"/>
    <col min="4616" max="4616" width="9.75" style="4" customWidth="1"/>
    <col min="4617" max="4617" width="12.75" style="4" customWidth="1"/>
    <col min="4618" max="4618" width="9.75" style="4" customWidth="1"/>
    <col min="4619" max="4619" width="12.75" style="4" customWidth="1"/>
    <col min="4620" max="4620" width="9.75" style="4" customWidth="1"/>
    <col min="4621" max="4621" width="12.75" style="4" customWidth="1"/>
    <col min="4622" max="4622" width="9.75" style="4" customWidth="1"/>
    <col min="4623" max="4864" width="9" style="4"/>
    <col min="4865" max="4865" width="12.75" style="4" customWidth="1"/>
    <col min="4866" max="4866" width="9.75" style="4" customWidth="1"/>
    <col min="4867" max="4867" width="12.75" style="4" customWidth="1"/>
    <col min="4868" max="4868" width="9.75" style="4" customWidth="1"/>
    <col min="4869" max="4869" width="12.75" style="4" customWidth="1"/>
    <col min="4870" max="4870" width="9.75" style="4" customWidth="1"/>
    <col min="4871" max="4871" width="12.75" style="4" customWidth="1"/>
    <col min="4872" max="4872" width="9.75" style="4" customWidth="1"/>
    <col min="4873" max="4873" width="12.75" style="4" customWidth="1"/>
    <col min="4874" max="4874" width="9.75" style="4" customWidth="1"/>
    <col min="4875" max="4875" width="12.75" style="4" customWidth="1"/>
    <col min="4876" max="4876" width="9.75" style="4" customWidth="1"/>
    <col min="4877" max="4877" width="12.75" style="4" customWidth="1"/>
    <col min="4878" max="4878" width="9.75" style="4" customWidth="1"/>
    <col min="4879" max="5120" width="9" style="4"/>
    <col min="5121" max="5121" width="12.75" style="4" customWidth="1"/>
    <col min="5122" max="5122" width="9.75" style="4" customWidth="1"/>
    <col min="5123" max="5123" width="12.75" style="4" customWidth="1"/>
    <col min="5124" max="5124" width="9.75" style="4" customWidth="1"/>
    <col min="5125" max="5125" width="12.75" style="4" customWidth="1"/>
    <col min="5126" max="5126" width="9.75" style="4" customWidth="1"/>
    <col min="5127" max="5127" width="12.75" style="4" customWidth="1"/>
    <col min="5128" max="5128" width="9.75" style="4" customWidth="1"/>
    <col min="5129" max="5129" width="12.75" style="4" customWidth="1"/>
    <col min="5130" max="5130" width="9.75" style="4" customWidth="1"/>
    <col min="5131" max="5131" width="12.75" style="4" customWidth="1"/>
    <col min="5132" max="5132" width="9.75" style="4" customWidth="1"/>
    <col min="5133" max="5133" width="12.75" style="4" customWidth="1"/>
    <col min="5134" max="5134" width="9.75" style="4" customWidth="1"/>
    <col min="5135" max="5376" width="9" style="4"/>
    <col min="5377" max="5377" width="12.75" style="4" customWidth="1"/>
    <col min="5378" max="5378" width="9.75" style="4" customWidth="1"/>
    <col min="5379" max="5379" width="12.75" style="4" customWidth="1"/>
    <col min="5380" max="5380" width="9.75" style="4" customWidth="1"/>
    <col min="5381" max="5381" width="12.75" style="4" customWidth="1"/>
    <col min="5382" max="5382" width="9.75" style="4" customWidth="1"/>
    <col min="5383" max="5383" width="12.75" style="4" customWidth="1"/>
    <col min="5384" max="5384" width="9.75" style="4" customWidth="1"/>
    <col min="5385" max="5385" width="12.75" style="4" customWidth="1"/>
    <col min="5386" max="5386" width="9.75" style="4" customWidth="1"/>
    <col min="5387" max="5387" width="12.75" style="4" customWidth="1"/>
    <col min="5388" max="5388" width="9.75" style="4" customWidth="1"/>
    <col min="5389" max="5389" width="12.75" style="4" customWidth="1"/>
    <col min="5390" max="5390" width="9.75" style="4" customWidth="1"/>
    <col min="5391" max="5632" width="9" style="4"/>
    <col min="5633" max="5633" width="12.75" style="4" customWidth="1"/>
    <col min="5634" max="5634" width="9.75" style="4" customWidth="1"/>
    <col min="5635" max="5635" width="12.75" style="4" customWidth="1"/>
    <col min="5636" max="5636" width="9.75" style="4" customWidth="1"/>
    <col min="5637" max="5637" width="12.75" style="4" customWidth="1"/>
    <col min="5638" max="5638" width="9.75" style="4" customWidth="1"/>
    <col min="5639" max="5639" width="12.75" style="4" customWidth="1"/>
    <col min="5640" max="5640" width="9.75" style="4" customWidth="1"/>
    <col min="5641" max="5641" width="12.75" style="4" customWidth="1"/>
    <col min="5642" max="5642" width="9.75" style="4" customWidth="1"/>
    <col min="5643" max="5643" width="12.75" style="4" customWidth="1"/>
    <col min="5644" max="5644" width="9.75" style="4" customWidth="1"/>
    <col min="5645" max="5645" width="12.75" style="4" customWidth="1"/>
    <col min="5646" max="5646" width="9.75" style="4" customWidth="1"/>
    <col min="5647" max="5888" width="9" style="4"/>
    <col min="5889" max="5889" width="12.75" style="4" customWidth="1"/>
    <col min="5890" max="5890" width="9.75" style="4" customWidth="1"/>
    <col min="5891" max="5891" width="12.75" style="4" customWidth="1"/>
    <col min="5892" max="5892" width="9.75" style="4" customWidth="1"/>
    <col min="5893" max="5893" width="12.75" style="4" customWidth="1"/>
    <col min="5894" max="5894" width="9.75" style="4" customWidth="1"/>
    <col min="5895" max="5895" width="12.75" style="4" customWidth="1"/>
    <col min="5896" max="5896" width="9.75" style="4" customWidth="1"/>
    <col min="5897" max="5897" width="12.75" style="4" customWidth="1"/>
    <col min="5898" max="5898" width="9.75" style="4" customWidth="1"/>
    <col min="5899" max="5899" width="12.75" style="4" customWidth="1"/>
    <col min="5900" max="5900" width="9.75" style="4" customWidth="1"/>
    <col min="5901" max="5901" width="12.75" style="4" customWidth="1"/>
    <col min="5902" max="5902" width="9.75" style="4" customWidth="1"/>
    <col min="5903" max="6144" width="9" style="4"/>
    <col min="6145" max="6145" width="12.75" style="4" customWidth="1"/>
    <col min="6146" max="6146" width="9.75" style="4" customWidth="1"/>
    <col min="6147" max="6147" width="12.75" style="4" customWidth="1"/>
    <col min="6148" max="6148" width="9.75" style="4" customWidth="1"/>
    <col min="6149" max="6149" width="12.75" style="4" customWidth="1"/>
    <col min="6150" max="6150" width="9.75" style="4" customWidth="1"/>
    <col min="6151" max="6151" width="12.75" style="4" customWidth="1"/>
    <col min="6152" max="6152" width="9.75" style="4" customWidth="1"/>
    <col min="6153" max="6153" width="12.75" style="4" customWidth="1"/>
    <col min="6154" max="6154" width="9.75" style="4" customWidth="1"/>
    <col min="6155" max="6155" width="12.75" style="4" customWidth="1"/>
    <col min="6156" max="6156" width="9.75" style="4" customWidth="1"/>
    <col min="6157" max="6157" width="12.75" style="4" customWidth="1"/>
    <col min="6158" max="6158" width="9.75" style="4" customWidth="1"/>
    <col min="6159" max="6400" width="9" style="4"/>
    <col min="6401" max="6401" width="12.75" style="4" customWidth="1"/>
    <col min="6402" max="6402" width="9.75" style="4" customWidth="1"/>
    <col min="6403" max="6403" width="12.75" style="4" customWidth="1"/>
    <col min="6404" max="6404" width="9.75" style="4" customWidth="1"/>
    <col min="6405" max="6405" width="12.75" style="4" customWidth="1"/>
    <col min="6406" max="6406" width="9.75" style="4" customWidth="1"/>
    <col min="6407" max="6407" width="12.75" style="4" customWidth="1"/>
    <col min="6408" max="6408" width="9.75" style="4" customWidth="1"/>
    <col min="6409" max="6409" width="12.75" style="4" customWidth="1"/>
    <col min="6410" max="6410" width="9.75" style="4" customWidth="1"/>
    <col min="6411" max="6411" width="12.75" style="4" customWidth="1"/>
    <col min="6412" max="6412" width="9.75" style="4" customWidth="1"/>
    <col min="6413" max="6413" width="12.75" style="4" customWidth="1"/>
    <col min="6414" max="6414" width="9.75" style="4" customWidth="1"/>
    <col min="6415" max="6656" width="9" style="4"/>
    <col min="6657" max="6657" width="12.75" style="4" customWidth="1"/>
    <col min="6658" max="6658" width="9.75" style="4" customWidth="1"/>
    <col min="6659" max="6659" width="12.75" style="4" customWidth="1"/>
    <col min="6660" max="6660" width="9.75" style="4" customWidth="1"/>
    <col min="6661" max="6661" width="12.75" style="4" customWidth="1"/>
    <col min="6662" max="6662" width="9.75" style="4" customWidth="1"/>
    <col min="6663" max="6663" width="12.75" style="4" customWidth="1"/>
    <col min="6664" max="6664" width="9.75" style="4" customWidth="1"/>
    <col min="6665" max="6665" width="12.75" style="4" customWidth="1"/>
    <col min="6666" max="6666" width="9.75" style="4" customWidth="1"/>
    <col min="6667" max="6667" width="12.75" style="4" customWidth="1"/>
    <col min="6668" max="6668" width="9.75" style="4" customWidth="1"/>
    <col min="6669" max="6669" width="12.75" style="4" customWidth="1"/>
    <col min="6670" max="6670" width="9.75" style="4" customWidth="1"/>
    <col min="6671" max="6912" width="9" style="4"/>
    <col min="6913" max="6913" width="12.75" style="4" customWidth="1"/>
    <col min="6914" max="6914" width="9.75" style="4" customWidth="1"/>
    <col min="6915" max="6915" width="12.75" style="4" customWidth="1"/>
    <col min="6916" max="6916" width="9.75" style="4" customWidth="1"/>
    <col min="6917" max="6917" width="12.75" style="4" customWidth="1"/>
    <col min="6918" max="6918" width="9.75" style="4" customWidth="1"/>
    <col min="6919" max="6919" width="12.75" style="4" customWidth="1"/>
    <col min="6920" max="6920" width="9.75" style="4" customWidth="1"/>
    <col min="6921" max="6921" width="12.75" style="4" customWidth="1"/>
    <col min="6922" max="6922" width="9.75" style="4" customWidth="1"/>
    <col min="6923" max="6923" width="12.75" style="4" customWidth="1"/>
    <col min="6924" max="6924" width="9.75" style="4" customWidth="1"/>
    <col min="6925" max="6925" width="12.75" style="4" customWidth="1"/>
    <col min="6926" max="6926" width="9.75" style="4" customWidth="1"/>
    <col min="6927" max="7168" width="9" style="4"/>
    <col min="7169" max="7169" width="12.75" style="4" customWidth="1"/>
    <col min="7170" max="7170" width="9.75" style="4" customWidth="1"/>
    <col min="7171" max="7171" width="12.75" style="4" customWidth="1"/>
    <col min="7172" max="7172" width="9.75" style="4" customWidth="1"/>
    <col min="7173" max="7173" width="12.75" style="4" customWidth="1"/>
    <col min="7174" max="7174" width="9.75" style="4" customWidth="1"/>
    <col min="7175" max="7175" width="12.75" style="4" customWidth="1"/>
    <col min="7176" max="7176" width="9.75" style="4" customWidth="1"/>
    <col min="7177" max="7177" width="12.75" style="4" customWidth="1"/>
    <col min="7178" max="7178" width="9.75" style="4" customWidth="1"/>
    <col min="7179" max="7179" width="12.75" style="4" customWidth="1"/>
    <col min="7180" max="7180" width="9.75" style="4" customWidth="1"/>
    <col min="7181" max="7181" width="12.75" style="4" customWidth="1"/>
    <col min="7182" max="7182" width="9.75" style="4" customWidth="1"/>
    <col min="7183" max="7424" width="9" style="4"/>
    <col min="7425" max="7425" width="12.75" style="4" customWidth="1"/>
    <col min="7426" max="7426" width="9.75" style="4" customWidth="1"/>
    <col min="7427" max="7427" width="12.75" style="4" customWidth="1"/>
    <col min="7428" max="7428" width="9.75" style="4" customWidth="1"/>
    <col min="7429" max="7429" width="12.75" style="4" customWidth="1"/>
    <col min="7430" max="7430" width="9.75" style="4" customWidth="1"/>
    <col min="7431" max="7431" width="12.75" style="4" customWidth="1"/>
    <col min="7432" max="7432" width="9.75" style="4" customWidth="1"/>
    <col min="7433" max="7433" width="12.75" style="4" customWidth="1"/>
    <col min="7434" max="7434" width="9.75" style="4" customWidth="1"/>
    <col min="7435" max="7435" width="12.75" style="4" customWidth="1"/>
    <col min="7436" max="7436" width="9.75" style="4" customWidth="1"/>
    <col min="7437" max="7437" width="12.75" style="4" customWidth="1"/>
    <col min="7438" max="7438" width="9.75" style="4" customWidth="1"/>
    <col min="7439" max="7680" width="9" style="4"/>
    <col min="7681" max="7681" width="12.75" style="4" customWidth="1"/>
    <col min="7682" max="7682" width="9.75" style="4" customWidth="1"/>
    <col min="7683" max="7683" width="12.75" style="4" customWidth="1"/>
    <col min="7684" max="7684" width="9.75" style="4" customWidth="1"/>
    <col min="7685" max="7685" width="12.75" style="4" customWidth="1"/>
    <col min="7686" max="7686" width="9.75" style="4" customWidth="1"/>
    <col min="7687" max="7687" width="12.75" style="4" customWidth="1"/>
    <col min="7688" max="7688" width="9.75" style="4" customWidth="1"/>
    <col min="7689" max="7689" width="12.75" style="4" customWidth="1"/>
    <col min="7690" max="7690" width="9.75" style="4" customWidth="1"/>
    <col min="7691" max="7691" width="12.75" style="4" customWidth="1"/>
    <col min="7692" max="7692" width="9.75" style="4" customWidth="1"/>
    <col min="7693" max="7693" width="12.75" style="4" customWidth="1"/>
    <col min="7694" max="7694" width="9.75" style="4" customWidth="1"/>
    <col min="7695" max="7936" width="9" style="4"/>
    <col min="7937" max="7937" width="12.75" style="4" customWidth="1"/>
    <col min="7938" max="7938" width="9.75" style="4" customWidth="1"/>
    <col min="7939" max="7939" width="12.75" style="4" customWidth="1"/>
    <col min="7940" max="7940" width="9.75" style="4" customWidth="1"/>
    <col min="7941" max="7941" width="12.75" style="4" customWidth="1"/>
    <col min="7942" max="7942" width="9.75" style="4" customWidth="1"/>
    <col min="7943" max="7943" width="12.75" style="4" customWidth="1"/>
    <col min="7944" max="7944" width="9.75" style="4" customWidth="1"/>
    <col min="7945" max="7945" width="12.75" style="4" customWidth="1"/>
    <col min="7946" max="7946" width="9.75" style="4" customWidth="1"/>
    <col min="7947" max="7947" width="12.75" style="4" customWidth="1"/>
    <col min="7948" max="7948" width="9.75" style="4" customWidth="1"/>
    <col min="7949" max="7949" width="12.75" style="4" customWidth="1"/>
    <col min="7950" max="7950" width="9.75" style="4" customWidth="1"/>
    <col min="7951" max="8192" width="9" style="4"/>
    <col min="8193" max="8193" width="12.75" style="4" customWidth="1"/>
    <col min="8194" max="8194" width="9.75" style="4" customWidth="1"/>
    <col min="8195" max="8195" width="12.75" style="4" customWidth="1"/>
    <col min="8196" max="8196" width="9.75" style="4" customWidth="1"/>
    <col min="8197" max="8197" width="12.75" style="4" customWidth="1"/>
    <col min="8198" max="8198" width="9.75" style="4" customWidth="1"/>
    <col min="8199" max="8199" width="12.75" style="4" customWidth="1"/>
    <col min="8200" max="8200" width="9.75" style="4" customWidth="1"/>
    <col min="8201" max="8201" width="12.75" style="4" customWidth="1"/>
    <col min="8202" max="8202" width="9.75" style="4" customWidth="1"/>
    <col min="8203" max="8203" width="12.75" style="4" customWidth="1"/>
    <col min="8204" max="8204" width="9.75" style="4" customWidth="1"/>
    <col min="8205" max="8205" width="12.75" style="4" customWidth="1"/>
    <col min="8206" max="8206" width="9.75" style="4" customWidth="1"/>
    <col min="8207" max="8448" width="9" style="4"/>
    <col min="8449" max="8449" width="12.75" style="4" customWidth="1"/>
    <col min="8450" max="8450" width="9.75" style="4" customWidth="1"/>
    <col min="8451" max="8451" width="12.75" style="4" customWidth="1"/>
    <col min="8452" max="8452" width="9.75" style="4" customWidth="1"/>
    <col min="8453" max="8453" width="12.75" style="4" customWidth="1"/>
    <col min="8454" max="8454" width="9.75" style="4" customWidth="1"/>
    <col min="8455" max="8455" width="12.75" style="4" customWidth="1"/>
    <col min="8456" max="8456" width="9.75" style="4" customWidth="1"/>
    <col min="8457" max="8457" width="12.75" style="4" customWidth="1"/>
    <col min="8458" max="8458" width="9.75" style="4" customWidth="1"/>
    <col min="8459" max="8459" width="12.75" style="4" customWidth="1"/>
    <col min="8460" max="8460" width="9.75" style="4" customWidth="1"/>
    <col min="8461" max="8461" width="12.75" style="4" customWidth="1"/>
    <col min="8462" max="8462" width="9.75" style="4" customWidth="1"/>
    <col min="8463" max="8704" width="9" style="4"/>
    <col min="8705" max="8705" width="12.75" style="4" customWidth="1"/>
    <col min="8706" max="8706" width="9.75" style="4" customWidth="1"/>
    <col min="8707" max="8707" width="12.75" style="4" customWidth="1"/>
    <col min="8708" max="8708" width="9.75" style="4" customWidth="1"/>
    <col min="8709" max="8709" width="12.75" style="4" customWidth="1"/>
    <col min="8710" max="8710" width="9.75" style="4" customWidth="1"/>
    <col min="8711" max="8711" width="12.75" style="4" customWidth="1"/>
    <col min="8712" max="8712" width="9.75" style="4" customWidth="1"/>
    <col min="8713" max="8713" width="12.75" style="4" customWidth="1"/>
    <col min="8714" max="8714" width="9.75" style="4" customWidth="1"/>
    <col min="8715" max="8715" width="12.75" style="4" customWidth="1"/>
    <col min="8716" max="8716" width="9.75" style="4" customWidth="1"/>
    <col min="8717" max="8717" width="12.75" style="4" customWidth="1"/>
    <col min="8718" max="8718" width="9.75" style="4" customWidth="1"/>
    <col min="8719" max="8960" width="9" style="4"/>
    <col min="8961" max="8961" width="12.75" style="4" customWidth="1"/>
    <col min="8962" max="8962" width="9.75" style="4" customWidth="1"/>
    <col min="8963" max="8963" width="12.75" style="4" customWidth="1"/>
    <col min="8964" max="8964" width="9.75" style="4" customWidth="1"/>
    <col min="8965" max="8965" width="12.75" style="4" customWidth="1"/>
    <col min="8966" max="8966" width="9.75" style="4" customWidth="1"/>
    <col min="8967" max="8967" width="12.75" style="4" customWidth="1"/>
    <col min="8968" max="8968" width="9.75" style="4" customWidth="1"/>
    <col min="8969" max="8969" width="12.75" style="4" customWidth="1"/>
    <col min="8970" max="8970" width="9.75" style="4" customWidth="1"/>
    <col min="8971" max="8971" width="12.75" style="4" customWidth="1"/>
    <col min="8972" max="8972" width="9.75" style="4" customWidth="1"/>
    <col min="8973" max="8973" width="12.75" style="4" customWidth="1"/>
    <col min="8974" max="8974" width="9.75" style="4" customWidth="1"/>
    <col min="8975" max="9216" width="9" style="4"/>
    <col min="9217" max="9217" width="12.75" style="4" customWidth="1"/>
    <col min="9218" max="9218" width="9.75" style="4" customWidth="1"/>
    <col min="9219" max="9219" width="12.75" style="4" customWidth="1"/>
    <col min="9220" max="9220" width="9.75" style="4" customWidth="1"/>
    <col min="9221" max="9221" width="12.75" style="4" customWidth="1"/>
    <col min="9222" max="9222" width="9.75" style="4" customWidth="1"/>
    <col min="9223" max="9223" width="12.75" style="4" customWidth="1"/>
    <col min="9224" max="9224" width="9.75" style="4" customWidth="1"/>
    <col min="9225" max="9225" width="12.75" style="4" customWidth="1"/>
    <col min="9226" max="9226" width="9.75" style="4" customWidth="1"/>
    <col min="9227" max="9227" width="12.75" style="4" customWidth="1"/>
    <col min="9228" max="9228" width="9.75" style="4" customWidth="1"/>
    <col min="9229" max="9229" width="12.75" style="4" customWidth="1"/>
    <col min="9230" max="9230" width="9.75" style="4" customWidth="1"/>
    <col min="9231" max="9472" width="9" style="4"/>
    <col min="9473" max="9473" width="12.75" style="4" customWidth="1"/>
    <col min="9474" max="9474" width="9.75" style="4" customWidth="1"/>
    <col min="9475" max="9475" width="12.75" style="4" customWidth="1"/>
    <col min="9476" max="9476" width="9.75" style="4" customWidth="1"/>
    <col min="9477" max="9477" width="12.75" style="4" customWidth="1"/>
    <col min="9478" max="9478" width="9.75" style="4" customWidth="1"/>
    <col min="9479" max="9479" width="12.75" style="4" customWidth="1"/>
    <col min="9480" max="9480" width="9.75" style="4" customWidth="1"/>
    <col min="9481" max="9481" width="12.75" style="4" customWidth="1"/>
    <col min="9482" max="9482" width="9.75" style="4" customWidth="1"/>
    <col min="9483" max="9483" width="12.75" style="4" customWidth="1"/>
    <col min="9484" max="9484" width="9.75" style="4" customWidth="1"/>
    <col min="9485" max="9485" width="12.75" style="4" customWidth="1"/>
    <col min="9486" max="9486" width="9.75" style="4" customWidth="1"/>
    <col min="9487" max="9728" width="9" style="4"/>
    <col min="9729" max="9729" width="12.75" style="4" customWidth="1"/>
    <col min="9730" max="9730" width="9.75" style="4" customWidth="1"/>
    <col min="9731" max="9731" width="12.75" style="4" customWidth="1"/>
    <col min="9732" max="9732" width="9.75" style="4" customWidth="1"/>
    <col min="9733" max="9733" width="12.75" style="4" customWidth="1"/>
    <col min="9734" max="9734" width="9.75" style="4" customWidth="1"/>
    <col min="9735" max="9735" width="12.75" style="4" customWidth="1"/>
    <col min="9736" max="9736" width="9.75" style="4" customWidth="1"/>
    <col min="9737" max="9737" width="12.75" style="4" customWidth="1"/>
    <col min="9738" max="9738" width="9.75" style="4" customWidth="1"/>
    <col min="9739" max="9739" width="12.75" style="4" customWidth="1"/>
    <col min="9740" max="9740" width="9.75" style="4" customWidth="1"/>
    <col min="9741" max="9741" width="12.75" style="4" customWidth="1"/>
    <col min="9742" max="9742" width="9.75" style="4" customWidth="1"/>
    <col min="9743" max="9984" width="9" style="4"/>
    <col min="9985" max="9985" width="12.75" style="4" customWidth="1"/>
    <col min="9986" max="9986" width="9.75" style="4" customWidth="1"/>
    <col min="9987" max="9987" width="12.75" style="4" customWidth="1"/>
    <col min="9988" max="9988" width="9.75" style="4" customWidth="1"/>
    <col min="9989" max="9989" width="12.75" style="4" customWidth="1"/>
    <col min="9990" max="9990" width="9.75" style="4" customWidth="1"/>
    <col min="9991" max="9991" width="12.75" style="4" customWidth="1"/>
    <col min="9992" max="9992" width="9.75" style="4" customWidth="1"/>
    <col min="9993" max="9993" width="12.75" style="4" customWidth="1"/>
    <col min="9994" max="9994" width="9.75" style="4" customWidth="1"/>
    <col min="9995" max="9995" width="12.75" style="4" customWidth="1"/>
    <col min="9996" max="9996" width="9.75" style="4" customWidth="1"/>
    <col min="9997" max="9997" width="12.75" style="4" customWidth="1"/>
    <col min="9998" max="9998" width="9.75" style="4" customWidth="1"/>
    <col min="9999" max="10240" width="9" style="4"/>
    <col min="10241" max="10241" width="12.75" style="4" customWidth="1"/>
    <col min="10242" max="10242" width="9.75" style="4" customWidth="1"/>
    <col min="10243" max="10243" width="12.75" style="4" customWidth="1"/>
    <col min="10244" max="10244" width="9.75" style="4" customWidth="1"/>
    <col min="10245" max="10245" width="12.75" style="4" customWidth="1"/>
    <col min="10246" max="10246" width="9.75" style="4" customWidth="1"/>
    <col min="10247" max="10247" width="12.75" style="4" customWidth="1"/>
    <col min="10248" max="10248" width="9.75" style="4" customWidth="1"/>
    <col min="10249" max="10249" width="12.75" style="4" customWidth="1"/>
    <col min="10250" max="10250" width="9.75" style="4" customWidth="1"/>
    <col min="10251" max="10251" width="12.75" style="4" customWidth="1"/>
    <col min="10252" max="10252" width="9.75" style="4" customWidth="1"/>
    <col min="10253" max="10253" width="12.75" style="4" customWidth="1"/>
    <col min="10254" max="10254" width="9.75" style="4" customWidth="1"/>
    <col min="10255" max="10496" width="9" style="4"/>
    <col min="10497" max="10497" width="12.75" style="4" customWidth="1"/>
    <col min="10498" max="10498" width="9.75" style="4" customWidth="1"/>
    <col min="10499" max="10499" width="12.75" style="4" customWidth="1"/>
    <col min="10500" max="10500" width="9.75" style="4" customWidth="1"/>
    <col min="10501" max="10501" width="12.75" style="4" customWidth="1"/>
    <col min="10502" max="10502" width="9.75" style="4" customWidth="1"/>
    <col min="10503" max="10503" width="12.75" style="4" customWidth="1"/>
    <col min="10504" max="10504" width="9.75" style="4" customWidth="1"/>
    <col min="10505" max="10505" width="12.75" style="4" customWidth="1"/>
    <col min="10506" max="10506" width="9.75" style="4" customWidth="1"/>
    <col min="10507" max="10507" width="12.75" style="4" customWidth="1"/>
    <col min="10508" max="10508" width="9.75" style="4" customWidth="1"/>
    <col min="10509" max="10509" width="12.75" style="4" customWidth="1"/>
    <col min="10510" max="10510" width="9.75" style="4" customWidth="1"/>
    <col min="10511" max="10752" width="9" style="4"/>
    <col min="10753" max="10753" width="12.75" style="4" customWidth="1"/>
    <col min="10754" max="10754" width="9.75" style="4" customWidth="1"/>
    <col min="10755" max="10755" width="12.75" style="4" customWidth="1"/>
    <col min="10756" max="10756" width="9.75" style="4" customWidth="1"/>
    <col min="10757" max="10757" width="12.75" style="4" customWidth="1"/>
    <col min="10758" max="10758" width="9.75" style="4" customWidth="1"/>
    <col min="10759" max="10759" width="12.75" style="4" customWidth="1"/>
    <col min="10760" max="10760" width="9.75" style="4" customWidth="1"/>
    <col min="10761" max="10761" width="12.75" style="4" customWidth="1"/>
    <col min="10762" max="10762" width="9.75" style="4" customWidth="1"/>
    <col min="10763" max="10763" width="12.75" style="4" customWidth="1"/>
    <col min="10764" max="10764" width="9.75" style="4" customWidth="1"/>
    <col min="10765" max="10765" width="12.75" style="4" customWidth="1"/>
    <col min="10766" max="10766" width="9.75" style="4" customWidth="1"/>
    <col min="10767" max="11008" width="9" style="4"/>
    <col min="11009" max="11009" width="12.75" style="4" customWidth="1"/>
    <col min="11010" max="11010" width="9.75" style="4" customWidth="1"/>
    <col min="11011" max="11011" width="12.75" style="4" customWidth="1"/>
    <col min="11012" max="11012" width="9.75" style="4" customWidth="1"/>
    <col min="11013" max="11013" width="12.75" style="4" customWidth="1"/>
    <col min="11014" max="11014" width="9.75" style="4" customWidth="1"/>
    <col min="11015" max="11015" width="12.75" style="4" customWidth="1"/>
    <col min="11016" max="11016" width="9.75" style="4" customWidth="1"/>
    <col min="11017" max="11017" width="12.75" style="4" customWidth="1"/>
    <col min="11018" max="11018" width="9.75" style="4" customWidth="1"/>
    <col min="11019" max="11019" width="12.75" style="4" customWidth="1"/>
    <col min="11020" max="11020" width="9.75" style="4" customWidth="1"/>
    <col min="11021" max="11021" width="12.75" style="4" customWidth="1"/>
    <col min="11022" max="11022" width="9.75" style="4" customWidth="1"/>
    <col min="11023" max="11264" width="9" style="4"/>
    <col min="11265" max="11265" width="12.75" style="4" customWidth="1"/>
    <col min="11266" max="11266" width="9.75" style="4" customWidth="1"/>
    <col min="11267" max="11267" width="12.75" style="4" customWidth="1"/>
    <col min="11268" max="11268" width="9.75" style="4" customWidth="1"/>
    <col min="11269" max="11269" width="12.75" style="4" customWidth="1"/>
    <col min="11270" max="11270" width="9.75" style="4" customWidth="1"/>
    <col min="11271" max="11271" width="12.75" style="4" customWidth="1"/>
    <col min="11272" max="11272" width="9.75" style="4" customWidth="1"/>
    <col min="11273" max="11273" width="12.75" style="4" customWidth="1"/>
    <col min="11274" max="11274" width="9.75" style="4" customWidth="1"/>
    <col min="11275" max="11275" width="12.75" style="4" customWidth="1"/>
    <col min="11276" max="11276" width="9.75" style="4" customWidth="1"/>
    <col min="11277" max="11277" width="12.75" style="4" customWidth="1"/>
    <col min="11278" max="11278" width="9.75" style="4" customWidth="1"/>
    <col min="11279" max="11520" width="9" style="4"/>
    <col min="11521" max="11521" width="12.75" style="4" customWidth="1"/>
    <col min="11522" max="11522" width="9.75" style="4" customWidth="1"/>
    <col min="11523" max="11523" width="12.75" style="4" customWidth="1"/>
    <col min="11524" max="11524" width="9.75" style="4" customWidth="1"/>
    <col min="11525" max="11525" width="12.75" style="4" customWidth="1"/>
    <col min="11526" max="11526" width="9.75" style="4" customWidth="1"/>
    <col min="11527" max="11527" width="12.75" style="4" customWidth="1"/>
    <col min="11528" max="11528" width="9.75" style="4" customWidth="1"/>
    <col min="11529" max="11529" width="12.75" style="4" customWidth="1"/>
    <col min="11530" max="11530" width="9.75" style="4" customWidth="1"/>
    <col min="11531" max="11531" width="12.75" style="4" customWidth="1"/>
    <col min="11532" max="11532" width="9.75" style="4" customWidth="1"/>
    <col min="11533" max="11533" width="12.75" style="4" customWidth="1"/>
    <col min="11534" max="11534" width="9.75" style="4" customWidth="1"/>
    <col min="11535" max="11776" width="9" style="4"/>
    <col min="11777" max="11777" width="12.75" style="4" customWidth="1"/>
    <col min="11778" max="11778" width="9.75" style="4" customWidth="1"/>
    <col min="11779" max="11779" width="12.75" style="4" customWidth="1"/>
    <col min="11780" max="11780" width="9.75" style="4" customWidth="1"/>
    <col min="11781" max="11781" width="12.75" style="4" customWidth="1"/>
    <col min="11782" max="11782" width="9.75" style="4" customWidth="1"/>
    <col min="11783" max="11783" width="12.75" style="4" customWidth="1"/>
    <col min="11784" max="11784" width="9.75" style="4" customWidth="1"/>
    <col min="11785" max="11785" width="12.75" style="4" customWidth="1"/>
    <col min="11786" max="11786" width="9.75" style="4" customWidth="1"/>
    <col min="11787" max="11787" width="12.75" style="4" customWidth="1"/>
    <col min="11788" max="11788" width="9.75" style="4" customWidth="1"/>
    <col min="11789" max="11789" width="12.75" style="4" customWidth="1"/>
    <col min="11790" max="11790" width="9.75" style="4" customWidth="1"/>
    <col min="11791" max="12032" width="9" style="4"/>
    <col min="12033" max="12033" width="12.75" style="4" customWidth="1"/>
    <col min="12034" max="12034" width="9.75" style="4" customWidth="1"/>
    <col min="12035" max="12035" width="12.75" style="4" customWidth="1"/>
    <col min="12036" max="12036" width="9.75" style="4" customWidth="1"/>
    <col min="12037" max="12037" width="12.75" style="4" customWidth="1"/>
    <col min="12038" max="12038" width="9.75" style="4" customWidth="1"/>
    <col min="12039" max="12039" width="12.75" style="4" customWidth="1"/>
    <col min="12040" max="12040" width="9.75" style="4" customWidth="1"/>
    <col min="12041" max="12041" width="12.75" style="4" customWidth="1"/>
    <col min="12042" max="12042" width="9.75" style="4" customWidth="1"/>
    <col min="12043" max="12043" width="12.75" style="4" customWidth="1"/>
    <col min="12044" max="12044" width="9.75" style="4" customWidth="1"/>
    <col min="12045" max="12045" width="12.75" style="4" customWidth="1"/>
    <col min="12046" max="12046" width="9.75" style="4" customWidth="1"/>
    <col min="12047" max="12288" width="9" style="4"/>
    <col min="12289" max="12289" width="12.75" style="4" customWidth="1"/>
    <col min="12290" max="12290" width="9.75" style="4" customWidth="1"/>
    <col min="12291" max="12291" width="12.75" style="4" customWidth="1"/>
    <col min="12292" max="12292" width="9.75" style="4" customWidth="1"/>
    <col min="12293" max="12293" width="12.75" style="4" customWidth="1"/>
    <col min="12294" max="12294" width="9.75" style="4" customWidth="1"/>
    <col min="12295" max="12295" width="12.75" style="4" customWidth="1"/>
    <col min="12296" max="12296" width="9.75" style="4" customWidth="1"/>
    <col min="12297" max="12297" width="12.75" style="4" customWidth="1"/>
    <col min="12298" max="12298" width="9.75" style="4" customWidth="1"/>
    <col min="12299" max="12299" width="12.75" style="4" customWidth="1"/>
    <col min="12300" max="12300" width="9.75" style="4" customWidth="1"/>
    <col min="12301" max="12301" width="12.75" style="4" customWidth="1"/>
    <col min="12302" max="12302" width="9.75" style="4" customWidth="1"/>
    <col min="12303" max="12544" width="9" style="4"/>
    <col min="12545" max="12545" width="12.75" style="4" customWidth="1"/>
    <col min="12546" max="12546" width="9.75" style="4" customWidth="1"/>
    <col min="12547" max="12547" width="12.75" style="4" customWidth="1"/>
    <col min="12548" max="12548" width="9.75" style="4" customWidth="1"/>
    <col min="12549" max="12549" width="12.75" style="4" customWidth="1"/>
    <col min="12550" max="12550" width="9.75" style="4" customWidth="1"/>
    <col min="12551" max="12551" width="12.75" style="4" customWidth="1"/>
    <col min="12552" max="12552" width="9.75" style="4" customWidth="1"/>
    <col min="12553" max="12553" width="12.75" style="4" customWidth="1"/>
    <col min="12554" max="12554" width="9.75" style="4" customWidth="1"/>
    <col min="12555" max="12555" width="12.75" style="4" customWidth="1"/>
    <col min="12556" max="12556" width="9.75" style="4" customWidth="1"/>
    <col min="12557" max="12557" width="12.75" style="4" customWidth="1"/>
    <col min="12558" max="12558" width="9.75" style="4" customWidth="1"/>
    <col min="12559" max="12800" width="9" style="4"/>
    <col min="12801" max="12801" width="12.75" style="4" customWidth="1"/>
    <col min="12802" max="12802" width="9.75" style="4" customWidth="1"/>
    <col min="12803" max="12803" width="12.75" style="4" customWidth="1"/>
    <col min="12804" max="12804" width="9.75" style="4" customWidth="1"/>
    <col min="12805" max="12805" width="12.75" style="4" customWidth="1"/>
    <col min="12806" max="12806" width="9.75" style="4" customWidth="1"/>
    <col min="12807" max="12807" width="12.75" style="4" customWidth="1"/>
    <col min="12808" max="12808" width="9.75" style="4" customWidth="1"/>
    <col min="12809" max="12809" width="12.75" style="4" customWidth="1"/>
    <col min="12810" max="12810" width="9.75" style="4" customWidth="1"/>
    <col min="12811" max="12811" width="12.75" style="4" customWidth="1"/>
    <col min="12812" max="12812" width="9.75" style="4" customWidth="1"/>
    <col min="12813" max="12813" width="12.75" style="4" customWidth="1"/>
    <col min="12814" max="12814" width="9.75" style="4" customWidth="1"/>
    <col min="12815" max="13056" width="9" style="4"/>
    <col min="13057" max="13057" width="12.75" style="4" customWidth="1"/>
    <col min="13058" max="13058" width="9.75" style="4" customWidth="1"/>
    <col min="13059" max="13059" width="12.75" style="4" customWidth="1"/>
    <col min="13060" max="13060" width="9.75" style="4" customWidth="1"/>
    <col min="13061" max="13061" width="12.75" style="4" customWidth="1"/>
    <col min="13062" max="13062" width="9.75" style="4" customWidth="1"/>
    <col min="13063" max="13063" width="12.75" style="4" customWidth="1"/>
    <col min="13064" max="13064" width="9.75" style="4" customWidth="1"/>
    <col min="13065" max="13065" width="12.75" style="4" customWidth="1"/>
    <col min="13066" max="13066" width="9.75" style="4" customWidth="1"/>
    <col min="13067" max="13067" width="12.75" style="4" customWidth="1"/>
    <col min="13068" max="13068" width="9.75" style="4" customWidth="1"/>
    <col min="13069" max="13069" width="12.75" style="4" customWidth="1"/>
    <col min="13070" max="13070" width="9.75" style="4" customWidth="1"/>
    <col min="13071" max="13312" width="9" style="4"/>
    <col min="13313" max="13313" width="12.75" style="4" customWidth="1"/>
    <col min="13314" max="13314" width="9.75" style="4" customWidth="1"/>
    <col min="13315" max="13315" width="12.75" style="4" customWidth="1"/>
    <col min="13316" max="13316" width="9.75" style="4" customWidth="1"/>
    <col min="13317" max="13317" width="12.75" style="4" customWidth="1"/>
    <col min="13318" max="13318" width="9.75" style="4" customWidth="1"/>
    <col min="13319" max="13319" width="12.75" style="4" customWidth="1"/>
    <col min="13320" max="13320" width="9.75" style="4" customWidth="1"/>
    <col min="13321" max="13321" width="12.75" style="4" customWidth="1"/>
    <col min="13322" max="13322" width="9.75" style="4" customWidth="1"/>
    <col min="13323" max="13323" width="12.75" style="4" customWidth="1"/>
    <col min="13324" max="13324" width="9.75" style="4" customWidth="1"/>
    <col min="13325" max="13325" width="12.75" style="4" customWidth="1"/>
    <col min="13326" max="13326" width="9.75" style="4" customWidth="1"/>
    <col min="13327" max="13568" width="9" style="4"/>
    <col min="13569" max="13569" width="12.75" style="4" customWidth="1"/>
    <col min="13570" max="13570" width="9.75" style="4" customWidth="1"/>
    <col min="13571" max="13571" width="12.75" style="4" customWidth="1"/>
    <col min="13572" max="13572" width="9.75" style="4" customWidth="1"/>
    <col min="13573" max="13573" width="12.75" style="4" customWidth="1"/>
    <col min="13574" max="13574" width="9.75" style="4" customWidth="1"/>
    <col min="13575" max="13575" width="12.75" style="4" customWidth="1"/>
    <col min="13576" max="13576" width="9.75" style="4" customWidth="1"/>
    <col min="13577" max="13577" width="12.75" style="4" customWidth="1"/>
    <col min="13578" max="13578" width="9.75" style="4" customWidth="1"/>
    <col min="13579" max="13579" width="12.75" style="4" customWidth="1"/>
    <col min="13580" max="13580" width="9.75" style="4" customWidth="1"/>
    <col min="13581" max="13581" width="12.75" style="4" customWidth="1"/>
    <col min="13582" max="13582" width="9.75" style="4" customWidth="1"/>
    <col min="13583" max="13824" width="9" style="4"/>
    <col min="13825" max="13825" width="12.75" style="4" customWidth="1"/>
    <col min="13826" max="13826" width="9.75" style="4" customWidth="1"/>
    <col min="13827" max="13827" width="12.75" style="4" customWidth="1"/>
    <col min="13828" max="13828" width="9.75" style="4" customWidth="1"/>
    <col min="13829" max="13829" width="12.75" style="4" customWidth="1"/>
    <col min="13830" max="13830" width="9.75" style="4" customWidth="1"/>
    <col min="13831" max="13831" width="12.75" style="4" customWidth="1"/>
    <col min="13832" max="13832" width="9.75" style="4" customWidth="1"/>
    <col min="13833" max="13833" width="12.75" style="4" customWidth="1"/>
    <col min="13834" max="13834" width="9.75" style="4" customWidth="1"/>
    <col min="13835" max="13835" width="12.75" style="4" customWidth="1"/>
    <col min="13836" max="13836" width="9.75" style="4" customWidth="1"/>
    <col min="13837" max="13837" width="12.75" style="4" customWidth="1"/>
    <col min="13838" max="13838" width="9.75" style="4" customWidth="1"/>
    <col min="13839" max="14080" width="9" style="4"/>
    <col min="14081" max="14081" width="12.75" style="4" customWidth="1"/>
    <col min="14082" max="14082" width="9.75" style="4" customWidth="1"/>
    <col min="14083" max="14083" width="12.75" style="4" customWidth="1"/>
    <col min="14084" max="14084" width="9.75" style="4" customWidth="1"/>
    <col min="14085" max="14085" width="12.75" style="4" customWidth="1"/>
    <col min="14086" max="14086" width="9.75" style="4" customWidth="1"/>
    <col min="14087" max="14087" width="12.75" style="4" customWidth="1"/>
    <col min="14088" max="14088" width="9.75" style="4" customWidth="1"/>
    <col min="14089" max="14089" width="12.75" style="4" customWidth="1"/>
    <col min="14090" max="14090" width="9.75" style="4" customWidth="1"/>
    <col min="14091" max="14091" width="12.75" style="4" customWidth="1"/>
    <col min="14092" max="14092" width="9.75" style="4" customWidth="1"/>
    <col min="14093" max="14093" width="12.75" style="4" customWidth="1"/>
    <col min="14094" max="14094" width="9.75" style="4" customWidth="1"/>
    <col min="14095" max="14336" width="9" style="4"/>
    <col min="14337" max="14337" width="12.75" style="4" customWidth="1"/>
    <col min="14338" max="14338" width="9.75" style="4" customWidth="1"/>
    <col min="14339" max="14339" width="12.75" style="4" customWidth="1"/>
    <col min="14340" max="14340" width="9.75" style="4" customWidth="1"/>
    <col min="14341" max="14341" width="12.75" style="4" customWidth="1"/>
    <col min="14342" max="14342" width="9.75" style="4" customWidth="1"/>
    <col min="14343" max="14343" width="12.75" style="4" customWidth="1"/>
    <col min="14344" max="14344" width="9.75" style="4" customWidth="1"/>
    <col min="14345" max="14345" width="12.75" style="4" customWidth="1"/>
    <col min="14346" max="14346" width="9.75" style="4" customWidth="1"/>
    <col min="14347" max="14347" width="12.75" style="4" customWidth="1"/>
    <col min="14348" max="14348" width="9.75" style="4" customWidth="1"/>
    <col min="14349" max="14349" width="12.75" style="4" customWidth="1"/>
    <col min="14350" max="14350" width="9.75" style="4" customWidth="1"/>
    <col min="14351" max="14592" width="9" style="4"/>
    <col min="14593" max="14593" width="12.75" style="4" customWidth="1"/>
    <col min="14594" max="14594" width="9.75" style="4" customWidth="1"/>
    <col min="14595" max="14595" width="12.75" style="4" customWidth="1"/>
    <col min="14596" max="14596" width="9.75" style="4" customWidth="1"/>
    <col min="14597" max="14597" width="12.75" style="4" customWidth="1"/>
    <col min="14598" max="14598" width="9.75" style="4" customWidth="1"/>
    <col min="14599" max="14599" width="12.75" style="4" customWidth="1"/>
    <col min="14600" max="14600" width="9.75" style="4" customWidth="1"/>
    <col min="14601" max="14601" width="12.75" style="4" customWidth="1"/>
    <col min="14602" max="14602" width="9.75" style="4" customWidth="1"/>
    <col min="14603" max="14603" width="12.75" style="4" customWidth="1"/>
    <col min="14604" max="14604" width="9.75" style="4" customWidth="1"/>
    <col min="14605" max="14605" width="12.75" style="4" customWidth="1"/>
    <col min="14606" max="14606" width="9.75" style="4" customWidth="1"/>
    <col min="14607" max="14848" width="9" style="4"/>
    <col min="14849" max="14849" width="12.75" style="4" customWidth="1"/>
    <col min="14850" max="14850" width="9.75" style="4" customWidth="1"/>
    <col min="14851" max="14851" width="12.75" style="4" customWidth="1"/>
    <col min="14852" max="14852" width="9.75" style="4" customWidth="1"/>
    <col min="14853" max="14853" width="12.75" style="4" customWidth="1"/>
    <col min="14854" max="14854" width="9.75" style="4" customWidth="1"/>
    <col min="14855" max="14855" width="12.75" style="4" customWidth="1"/>
    <col min="14856" max="14856" width="9.75" style="4" customWidth="1"/>
    <col min="14857" max="14857" width="12.75" style="4" customWidth="1"/>
    <col min="14858" max="14858" width="9.75" style="4" customWidth="1"/>
    <col min="14859" max="14859" width="12.75" style="4" customWidth="1"/>
    <col min="14860" max="14860" width="9.75" style="4" customWidth="1"/>
    <col min="14861" max="14861" width="12.75" style="4" customWidth="1"/>
    <col min="14862" max="14862" width="9.75" style="4" customWidth="1"/>
    <col min="14863" max="15104" width="9" style="4"/>
    <col min="15105" max="15105" width="12.75" style="4" customWidth="1"/>
    <col min="15106" max="15106" width="9.75" style="4" customWidth="1"/>
    <col min="15107" max="15107" width="12.75" style="4" customWidth="1"/>
    <col min="15108" max="15108" width="9.75" style="4" customWidth="1"/>
    <col min="15109" max="15109" width="12.75" style="4" customWidth="1"/>
    <col min="15110" max="15110" width="9.75" style="4" customWidth="1"/>
    <col min="15111" max="15111" width="12.75" style="4" customWidth="1"/>
    <col min="15112" max="15112" width="9.75" style="4" customWidth="1"/>
    <col min="15113" max="15113" width="12.75" style="4" customWidth="1"/>
    <col min="15114" max="15114" width="9.75" style="4" customWidth="1"/>
    <col min="15115" max="15115" width="12.75" style="4" customWidth="1"/>
    <col min="15116" max="15116" width="9.75" style="4" customWidth="1"/>
    <col min="15117" max="15117" width="12.75" style="4" customWidth="1"/>
    <col min="15118" max="15118" width="9.75" style="4" customWidth="1"/>
    <col min="15119" max="15360" width="9" style="4"/>
    <col min="15361" max="15361" width="12.75" style="4" customWidth="1"/>
    <col min="15362" max="15362" width="9.75" style="4" customWidth="1"/>
    <col min="15363" max="15363" width="12.75" style="4" customWidth="1"/>
    <col min="15364" max="15364" width="9.75" style="4" customWidth="1"/>
    <col min="15365" max="15365" width="12.75" style="4" customWidth="1"/>
    <col min="15366" max="15366" width="9.75" style="4" customWidth="1"/>
    <col min="15367" max="15367" width="12.75" style="4" customWidth="1"/>
    <col min="15368" max="15368" width="9.75" style="4" customWidth="1"/>
    <col min="15369" max="15369" width="12.75" style="4" customWidth="1"/>
    <col min="15370" max="15370" width="9.75" style="4" customWidth="1"/>
    <col min="15371" max="15371" width="12.75" style="4" customWidth="1"/>
    <col min="15372" max="15372" width="9.75" style="4" customWidth="1"/>
    <col min="15373" max="15373" width="12.75" style="4" customWidth="1"/>
    <col min="15374" max="15374" width="9.75" style="4" customWidth="1"/>
    <col min="15375" max="15616" width="9" style="4"/>
    <col min="15617" max="15617" width="12.75" style="4" customWidth="1"/>
    <col min="15618" max="15618" width="9.75" style="4" customWidth="1"/>
    <col min="15619" max="15619" width="12.75" style="4" customWidth="1"/>
    <col min="15620" max="15620" width="9.75" style="4" customWidth="1"/>
    <col min="15621" max="15621" width="12.75" style="4" customWidth="1"/>
    <col min="15622" max="15622" width="9.75" style="4" customWidth="1"/>
    <col min="15623" max="15623" width="12.75" style="4" customWidth="1"/>
    <col min="15624" max="15624" width="9.75" style="4" customWidth="1"/>
    <col min="15625" max="15625" width="12.75" style="4" customWidth="1"/>
    <col min="15626" max="15626" width="9.75" style="4" customWidth="1"/>
    <col min="15627" max="15627" width="12.75" style="4" customWidth="1"/>
    <col min="15628" max="15628" width="9.75" style="4" customWidth="1"/>
    <col min="15629" max="15629" width="12.75" style="4" customWidth="1"/>
    <col min="15630" max="15630" width="9.75" style="4" customWidth="1"/>
    <col min="15631" max="15872" width="9" style="4"/>
    <col min="15873" max="15873" width="12.75" style="4" customWidth="1"/>
    <col min="15874" max="15874" width="9.75" style="4" customWidth="1"/>
    <col min="15875" max="15875" width="12.75" style="4" customWidth="1"/>
    <col min="15876" max="15876" width="9.75" style="4" customWidth="1"/>
    <col min="15877" max="15877" width="12.75" style="4" customWidth="1"/>
    <col min="15878" max="15878" width="9.75" style="4" customWidth="1"/>
    <col min="15879" max="15879" width="12.75" style="4" customWidth="1"/>
    <col min="15880" max="15880" width="9.75" style="4" customWidth="1"/>
    <col min="15881" max="15881" width="12.75" style="4" customWidth="1"/>
    <col min="15882" max="15882" width="9.75" style="4" customWidth="1"/>
    <col min="15883" max="15883" width="12.75" style="4" customWidth="1"/>
    <col min="15884" max="15884" width="9.75" style="4" customWidth="1"/>
    <col min="15885" max="15885" width="12.75" style="4" customWidth="1"/>
    <col min="15886" max="15886" width="9.75" style="4" customWidth="1"/>
    <col min="15887" max="16128" width="9" style="4"/>
    <col min="16129" max="16129" width="12.75" style="4" customWidth="1"/>
    <col min="16130" max="16130" width="9.75" style="4" customWidth="1"/>
    <col min="16131" max="16131" width="12.75" style="4" customWidth="1"/>
    <col min="16132" max="16132" width="9.75" style="4" customWidth="1"/>
    <col min="16133" max="16133" width="12.75" style="4" customWidth="1"/>
    <col min="16134" max="16134" width="9.75" style="4" customWidth="1"/>
    <col min="16135" max="16135" width="12.75" style="4" customWidth="1"/>
    <col min="16136" max="16136" width="9.75" style="4" customWidth="1"/>
    <col min="16137" max="16137" width="12.75" style="4" customWidth="1"/>
    <col min="16138" max="16138" width="9.75" style="4" customWidth="1"/>
    <col min="16139" max="16139" width="12.75" style="4" customWidth="1"/>
    <col min="16140" max="16140" width="9.75" style="4" customWidth="1"/>
    <col min="16141" max="16141" width="12.75" style="4" customWidth="1"/>
    <col min="16142" max="16142" width="9.75" style="4" customWidth="1"/>
    <col min="16143" max="16384" width="9" style="4"/>
  </cols>
  <sheetData>
    <row r="1" spans="1:14" x14ac:dyDescent="0.3">
      <c r="M1" s="295" t="s">
        <v>68</v>
      </c>
      <c r="N1" s="295"/>
    </row>
    <row r="2" spans="1:14" x14ac:dyDescent="0.3">
      <c r="A2" s="296" t="s">
        <v>69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</row>
    <row r="3" spans="1:14" x14ac:dyDescent="0.3">
      <c r="A3" s="296" t="s">
        <v>2356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</row>
    <row r="4" spans="1:14" x14ac:dyDescent="0.3">
      <c r="A4" s="297" t="s">
        <v>70</v>
      </c>
      <c r="B4" s="297"/>
      <c r="C4" s="297" t="s">
        <v>71</v>
      </c>
      <c r="D4" s="297"/>
      <c r="E4" s="298" t="s">
        <v>72</v>
      </c>
      <c r="F4" s="298"/>
      <c r="G4" s="298" t="s">
        <v>73</v>
      </c>
      <c r="H4" s="298"/>
      <c r="I4" s="297" t="s">
        <v>74</v>
      </c>
      <c r="J4" s="297"/>
      <c r="K4" s="297" t="s">
        <v>75</v>
      </c>
      <c r="L4" s="297"/>
      <c r="M4" s="298" t="s">
        <v>76</v>
      </c>
      <c r="N4" s="298"/>
    </row>
    <row r="5" spans="1:14" x14ac:dyDescent="0.3">
      <c r="A5" s="125" t="s">
        <v>77</v>
      </c>
      <c r="B5" s="5" t="s">
        <v>78</v>
      </c>
      <c r="C5" s="125" t="s">
        <v>77</v>
      </c>
      <c r="D5" s="5" t="s">
        <v>78</v>
      </c>
      <c r="E5" s="125" t="s">
        <v>77</v>
      </c>
      <c r="F5" s="5" t="s">
        <v>78</v>
      </c>
      <c r="G5" s="125" t="s">
        <v>77</v>
      </c>
      <c r="H5" s="5" t="s">
        <v>78</v>
      </c>
      <c r="I5" s="125" t="s">
        <v>77</v>
      </c>
      <c r="J5" s="5" t="s">
        <v>78</v>
      </c>
      <c r="K5" s="125" t="s">
        <v>77</v>
      </c>
      <c r="L5" s="5" t="s">
        <v>78</v>
      </c>
      <c r="M5" s="125" t="s">
        <v>77</v>
      </c>
      <c r="N5" s="5" t="s">
        <v>78</v>
      </c>
    </row>
    <row r="6" spans="1:14" s="2" customFormat="1" x14ac:dyDescent="0.3">
      <c r="A6" s="3" t="s">
        <v>58</v>
      </c>
      <c r="B6" s="80">
        <v>50</v>
      </c>
      <c r="C6" s="13" t="s">
        <v>59</v>
      </c>
      <c r="D6" s="81">
        <v>40</v>
      </c>
      <c r="E6" s="3" t="s">
        <v>60</v>
      </c>
      <c r="F6" s="81">
        <v>50</v>
      </c>
      <c r="G6" s="3" t="s">
        <v>61</v>
      </c>
      <c r="H6" s="81">
        <v>50</v>
      </c>
      <c r="I6" s="13" t="s">
        <v>62</v>
      </c>
      <c r="J6" s="81">
        <v>50</v>
      </c>
      <c r="K6" s="42" t="s">
        <v>63</v>
      </c>
      <c r="L6" s="6">
        <v>50</v>
      </c>
      <c r="M6" s="3" t="s">
        <v>64</v>
      </c>
      <c r="N6" s="81">
        <v>50</v>
      </c>
    </row>
    <row r="7" spans="1:14" s="2" customFormat="1" x14ac:dyDescent="0.3">
      <c r="A7" s="3" t="s">
        <v>79</v>
      </c>
      <c r="B7" s="81">
        <v>50</v>
      </c>
      <c r="C7" s="13" t="s">
        <v>80</v>
      </c>
      <c r="D7" s="81">
        <v>35</v>
      </c>
      <c r="E7" s="3" t="s">
        <v>81</v>
      </c>
      <c r="F7" s="81">
        <v>50</v>
      </c>
      <c r="G7" s="3" t="s">
        <v>82</v>
      </c>
      <c r="H7" s="81">
        <v>50</v>
      </c>
      <c r="I7" s="13" t="s">
        <v>83</v>
      </c>
      <c r="J7" s="81">
        <v>50</v>
      </c>
      <c r="K7" s="42" t="s">
        <v>84</v>
      </c>
      <c r="L7" s="6">
        <v>40</v>
      </c>
      <c r="M7" s="3" t="s">
        <v>85</v>
      </c>
      <c r="N7" s="81">
        <v>50</v>
      </c>
    </row>
    <row r="8" spans="1:14" s="2" customFormat="1" x14ac:dyDescent="0.3">
      <c r="A8" s="3" t="s">
        <v>86</v>
      </c>
      <c r="B8" s="81">
        <v>50</v>
      </c>
      <c r="C8" s="13" t="s">
        <v>87</v>
      </c>
      <c r="D8" s="81">
        <v>50</v>
      </c>
      <c r="E8" s="3" t="s">
        <v>88</v>
      </c>
      <c r="F8" s="81">
        <v>50</v>
      </c>
      <c r="G8" s="3" t="s">
        <v>89</v>
      </c>
      <c r="H8" s="81">
        <v>50</v>
      </c>
      <c r="I8" s="13" t="s">
        <v>90</v>
      </c>
      <c r="J8" s="81">
        <v>50</v>
      </c>
      <c r="K8" s="42" t="s">
        <v>91</v>
      </c>
      <c r="L8" s="6">
        <v>50</v>
      </c>
      <c r="M8" s="3" t="s">
        <v>92</v>
      </c>
      <c r="N8" s="81">
        <v>50</v>
      </c>
    </row>
    <row r="9" spans="1:14" s="2" customFormat="1" x14ac:dyDescent="0.3">
      <c r="A9" s="3" t="s">
        <v>93</v>
      </c>
      <c r="B9" s="81">
        <v>50</v>
      </c>
      <c r="C9" s="13" t="s">
        <v>94</v>
      </c>
      <c r="D9" s="81">
        <v>35</v>
      </c>
      <c r="E9" s="3" t="s">
        <v>95</v>
      </c>
      <c r="F9" s="81">
        <v>50</v>
      </c>
      <c r="G9" s="3" t="s">
        <v>96</v>
      </c>
      <c r="H9" s="81">
        <v>50</v>
      </c>
      <c r="I9" s="13" t="s">
        <v>97</v>
      </c>
      <c r="J9" s="81">
        <v>50</v>
      </c>
      <c r="K9" s="42" t="s">
        <v>98</v>
      </c>
      <c r="L9" s="6">
        <v>50</v>
      </c>
      <c r="M9" s="3" t="s">
        <v>99</v>
      </c>
      <c r="N9" s="81">
        <v>50</v>
      </c>
    </row>
    <row r="10" spans="1:14" s="2" customFormat="1" x14ac:dyDescent="0.3">
      <c r="A10" s="3" t="s">
        <v>100</v>
      </c>
      <c r="B10" s="81">
        <v>50</v>
      </c>
      <c r="C10" s="13" t="s">
        <v>101</v>
      </c>
      <c r="D10" s="81">
        <v>35</v>
      </c>
      <c r="E10" s="3" t="s">
        <v>102</v>
      </c>
      <c r="F10" s="81">
        <v>50</v>
      </c>
      <c r="G10" s="3" t="s">
        <v>103</v>
      </c>
      <c r="H10" s="81">
        <v>50</v>
      </c>
      <c r="I10" s="13" t="s">
        <v>104</v>
      </c>
      <c r="J10" s="81">
        <v>35</v>
      </c>
      <c r="K10" s="42" t="s">
        <v>105</v>
      </c>
      <c r="L10" s="6">
        <v>50</v>
      </c>
      <c r="M10" s="7" t="s">
        <v>106</v>
      </c>
      <c r="N10" s="131"/>
    </row>
    <row r="11" spans="1:14" s="2" customFormat="1" x14ac:dyDescent="0.3">
      <c r="A11" s="3" t="s">
        <v>107</v>
      </c>
      <c r="B11" s="81">
        <v>40</v>
      </c>
      <c r="C11" s="13" t="s">
        <v>108</v>
      </c>
      <c r="D11" s="81">
        <v>45</v>
      </c>
      <c r="E11" s="3" t="s">
        <v>109</v>
      </c>
      <c r="F11" s="81">
        <v>50</v>
      </c>
      <c r="G11" s="3" t="s">
        <v>110</v>
      </c>
      <c r="H11" s="81">
        <v>50</v>
      </c>
      <c r="I11" s="13" t="s">
        <v>111</v>
      </c>
      <c r="J11" s="81">
        <v>50</v>
      </c>
      <c r="K11" s="42" t="s">
        <v>112</v>
      </c>
      <c r="L11" s="6">
        <v>50</v>
      </c>
      <c r="M11" s="3" t="s">
        <v>113</v>
      </c>
      <c r="N11" s="81">
        <v>50</v>
      </c>
    </row>
    <row r="12" spans="1:14" s="2" customFormat="1" ht="19.5" thickBot="1" x14ac:dyDescent="0.35">
      <c r="A12" s="3" t="s">
        <v>114</v>
      </c>
      <c r="B12" s="81">
        <v>50</v>
      </c>
      <c r="C12" s="13" t="s">
        <v>115</v>
      </c>
      <c r="D12" s="81">
        <v>50</v>
      </c>
      <c r="E12" s="3" t="s">
        <v>116</v>
      </c>
      <c r="F12" s="81">
        <v>50</v>
      </c>
      <c r="G12" s="3" t="s">
        <v>117</v>
      </c>
      <c r="H12" s="81">
        <v>50</v>
      </c>
      <c r="I12" s="82" t="s">
        <v>118</v>
      </c>
      <c r="J12" s="81">
        <v>35</v>
      </c>
      <c r="K12" s="8" t="s">
        <v>119</v>
      </c>
      <c r="L12" s="9">
        <f>AVERAGE(L6:L11)</f>
        <v>48.333333333333336</v>
      </c>
      <c r="M12" s="3" t="s">
        <v>120</v>
      </c>
      <c r="N12" s="81">
        <v>50</v>
      </c>
    </row>
    <row r="13" spans="1:14" s="2" customFormat="1" ht="19.5" thickTop="1" x14ac:dyDescent="0.3">
      <c r="A13" s="3" t="s">
        <v>121</v>
      </c>
      <c r="B13" s="81">
        <v>50</v>
      </c>
      <c r="C13" s="13" t="s">
        <v>122</v>
      </c>
      <c r="D13" s="81">
        <v>50</v>
      </c>
      <c r="E13" s="3" t="s">
        <v>123</v>
      </c>
      <c r="F13" s="81">
        <v>50</v>
      </c>
      <c r="G13" s="3" t="s">
        <v>124</v>
      </c>
      <c r="H13" s="81">
        <v>50</v>
      </c>
      <c r="I13" s="13" t="s">
        <v>125</v>
      </c>
      <c r="J13" s="81">
        <v>45</v>
      </c>
      <c r="K13" s="10"/>
      <c r="L13" s="10"/>
      <c r="M13" s="3" t="s">
        <v>126</v>
      </c>
      <c r="N13" s="81">
        <v>50</v>
      </c>
    </row>
    <row r="14" spans="1:14" s="2" customFormat="1" ht="19.5" thickBot="1" x14ac:dyDescent="0.35">
      <c r="A14" s="3" t="s">
        <v>127</v>
      </c>
      <c r="B14" s="81">
        <v>50</v>
      </c>
      <c r="C14" s="8" t="s">
        <v>119</v>
      </c>
      <c r="D14" s="12">
        <f>AVERAGE(D6:D13)</f>
        <v>42.5</v>
      </c>
      <c r="E14" s="13" t="s">
        <v>128</v>
      </c>
      <c r="F14" s="81">
        <v>50</v>
      </c>
      <c r="G14" s="3" t="s">
        <v>129</v>
      </c>
      <c r="H14" s="81">
        <v>50</v>
      </c>
      <c r="I14" s="13" t="s">
        <v>130</v>
      </c>
      <c r="J14" s="81">
        <v>50</v>
      </c>
      <c r="K14" s="10"/>
      <c r="L14" s="10"/>
      <c r="M14" s="3" t="s">
        <v>131</v>
      </c>
      <c r="N14" s="81">
        <v>50</v>
      </c>
    </row>
    <row r="15" spans="1:14" s="2" customFormat="1" ht="20.25" thickTop="1" thickBot="1" x14ac:dyDescent="0.35">
      <c r="A15" s="3" t="s">
        <v>132</v>
      </c>
      <c r="B15" s="81">
        <v>35</v>
      </c>
      <c r="C15" s="10"/>
      <c r="D15" s="10"/>
      <c r="E15" s="3" t="s">
        <v>133</v>
      </c>
      <c r="F15" s="81">
        <v>50</v>
      </c>
      <c r="G15" s="3" t="s">
        <v>134</v>
      </c>
      <c r="H15" s="81">
        <v>50</v>
      </c>
      <c r="I15" s="8" t="s">
        <v>119</v>
      </c>
      <c r="J15" s="12">
        <f>AVERAGE(J6:J14)</f>
        <v>46.111111111111114</v>
      </c>
      <c r="K15" s="10"/>
      <c r="L15" s="10"/>
      <c r="M15" s="3" t="s">
        <v>135</v>
      </c>
      <c r="N15" s="81">
        <v>50</v>
      </c>
    </row>
    <row r="16" spans="1:14" s="2" customFormat="1" ht="19.5" thickTop="1" x14ac:dyDescent="0.3">
      <c r="A16" s="3" t="s">
        <v>136</v>
      </c>
      <c r="B16" s="81">
        <v>50</v>
      </c>
      <c r="C16" s="10"/>
      <c r="D16" s="10"/>
      <c r="E16" s="3" t="s">
        <v>137</v>
      </c>
      <c r="F16" s="81">
        <v>50</v>
      </c>
      <c r="G16" s="3" t="s">
        <v>138</v>
      </c>
      <c r="H16" s="81">
        <v>50</v>
      </c>
      <c r="I16" s="10"/>
      <c r="J16" s="10"/>
      <c r="K16" s="10"/>
      <c r="L16" s="10"/>
      <c r="M16" s="3" t="s">
        <v>139</v>
      </c>
      <c r="N16" s="81">
        <v>50</v>
      </c>
    </row>
    <row r="17" spans="1:14" s="2" customFormat="1" x14ac:dyDescent="0.3">
      <c r="A17" s="55" t="s">
        <v>140</v>
      </c>
      <c r="B17" s="81">
        <v>50</v>
      </c>
      <c r="C17" s="10"/>
      <c r="D17" s="10"/>
      <c r="E17" s="3" t="s">
        <v>141</v>
      </c>
      <c r="F17" s="81">
        <v>50</v>
      </c>
      <c r="G17" s="3" t="s">
        <v>142</v>
      </c>
      <c r="H17" s="81">
        <v>50</v>
      </c>
      <c r="I17" s="10"/>
      <c r="J17" s="10"/>
      <c r="K17" s="10"/>
      <c r="L17" s="10"/>
      <c r="M17" s="3" t="s">
        <v>143</v>
      </c>
      <c r="N17" s="81">
        <v>50</v>
      </c>
    </row>
    <row r="18" spans="1:14" ht="19.5" thickBot="1" x14ac:dyDescent="0.35">
      <c r="A18" s="11" t="s">
        <v>119</v>
      </c>
      <c r="B18" s="12">
        <f>AVERAGE(B6:B17)</f>
        <v>47.916666666666664</v>
      </c>
      <c r="C18" s="10"/>
      <c r="D18" s="10"/>
      <c r="E18" s="3" t="s">
        <v>144</v>
      </c>
      <c r="F18" s="81">
        <v>50</v>
      </c>
      <c r="G18" s="3" t="s">
        <v>145</v>
      </c>
      <c r="H18" s="81">
        <v>50</v>
      </c>
      <c r="I18" s="10"/>
      <c r="J18" s="10"/>
      <c r="K18" s="10"/>
      <c r="L18" s="10"/>
      <c r="M18" s="3" t="s">
        <v>146</v>
      </c>
      <c r="N18" s="81">
        <v>50</v>
      </c>
    </row>
    <row r="19" spans="1:14" ht="19.5" thickTop="1" x14ac:dyDescent="0.3">
      <c r="A19" s="10"/>
      <c r="B19" s="10"/>
      <c r="C19" s="10"/>
      <c r="D19" s="10"/>
      <c r="E19" s="3" t="s">
        <v>147</v>
      </c>
      <c r="F19" s="81">
        <v>50</v>
      </c>
      <c r="G19" s="3" t="s">
        <v>148</v>
      </c>
      <c r="H19" s="81">
        <v>50</v>
      </c>
      <c r="I19" s="10"/>
      <c r="J19" s="10"/>
      <c r="K19" s="10"/>
      <c r="L19" s="10"/>
      <c r="M19" s="3" t="s">
        <v>149</v>
      </c>
      <c r="N19" s="81">
        <v>50</v>
      </c>
    </row>
    <row r="20" spans="1:14" ht="19.5" thickBot="1" x14ac:dyDescent="0.35">
      <c r="E20" s="11" t="s">
        <v>119</v>
      </c>
      <c r="F20" s="9">
        <f>AVERAGE(F6:F19)</f>
        <v>50</v>
      </c>
      <c r="G20" s="3" t="s">
        <v>150</v>
      </c>
      <c r="H20" s="81">
        <v>50</v>
      </c>
      <c r="M20" s="3" t="s">
        <v>151</v>
      </c>
      <c r="N20" s="81">
        <v>50</v>
      </c>
    </row>
    <row r="21" spans="1:14" ht="19.5" thickTop="1" x14ac:dyDescent="0.3">
      <c r="G21" s="3" t="s">
        <v>152</v>
      </c>
      <c r="H21" s="81">
        <v>50</v>
      </c>
      <c r="M21" s="3" t="s">
        <v>153</v>
      </c>
      <c r="N21" s="81">
        <v>50</v>
      </c>
    </row>
    <row r="22" spans="1:14" x14ac:dyDescent="0.3">
      <c r="G22" s="3" t="s">
        <v>154</v>
      </c>
      <c r="H22" s="81">
        <v>50</v>
      </c>
      <c r="M22" s="3" t="s">
        <v>155</v>
      </c>
      <c r="N22" s="81">
        <v>50</v>
      </c>
    </row>
    <row r="23" spans="1:14" x14ac:dyDescent="0.3">
      <c r="G23" s="3" t="s">
        <v>156</v>
      </c>
      <c r="H23" s="81">
        <v>50</v>
      </c>
      <c r="M23" s="3" t="s">
        <v>157</v>
      </c>
      <c r="N23" s="81">
        <v>50</v>
      </c>
    </row>
    <row r="24" spans="1:14" ht="19.5" thickBot="1" x14ac:dyDescent="0.35">
      <c r="G24" s="11" t="s">
        <v>119</v>
      </c>
      <c r="H24" s="12">
        <f>AVERAGE(H6:H23)</f>
        <v>50</v>
      </c>
      <c r="M24" s="3" t="s">
        <v>158</v>
      </c>
      <c r="N24" s="81">
        <v>50</v>
      </c>
    </row>
    <row r="25" spans="1:14" ht="19.5" thickTop="1" x14ac:dyDescent="0.3">
      <c r="M25" s="3" t="s">
        <v>159</v>
      </c>
      <c r="N25" s="81">
        <v>50</v>
      </c>
    </row>
    <row r="26" spans="1:14" x14ac:dyDescent="0.3">
      <c r="A26" s="14" t="s">
        <v>160</v>
      </c>
      <c r="B26" s="4" t="s">
        <v>596</v>
      </c>
      <c r="M26" s="3" t="s">
        <v>161</v>
      </c>
      <c r="N26" s="81">
        <v>50</v>
      </c>
    </row>
    <row r="27" spans="1:14" ht="19.5" thickBot="1" x14ac:dyDescent="0.35">
      <c r="B27" s="4" t="s">
        <v>162</v>
      </c>
      <c r="M27" s="11" t="s">
        <v>119</v>
      </c>
      <c r="N27" s="12">
        <f>AVERAGE(N6:N26)</f>
        <v>50</v>
      </c>
    </row>
    <row r="28" spans="1:14" ht="19.5" thickTop="1" x14ac:dyDescent="0.3"/>
    <row r="33" spans="2:8" x14ac:dyDescent="0.3">
      <c r="D33" s="61"/>
      <c r="E33" s="61"/>
      <c r="F33" s="61"/>
      <c r="G33" s="61"/>
      <c r="H33" s="61"/>
    </row>
    <row r="35" spans="2:8" x14ac:dyDescent="0.3">
      <c r="B35" s="4" t="s">
        <v>603</v>
      </c>
      <c r="D35" s="4" t="s">
        <v>77</v>
      </c>
      <c r="E35" s="4" t="s">
        <v>78</v>
      </c>
      <c r="F35" s="4" t="s">
        <v>604</v>
      </c>
      <c r="G35" s="4" t="s">
        <v>605</v>
      </c>
      <c r="H35" s="4" t="s">
        <v>66</v>
      </c>
    </row>
    <row r="36" spans="2:8" x14ac:dyDescent="0.3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79">
        <f>G36/F36*100</f>
        <v>0</v>
      </c>
    </row>
    <row r="41" spans="2:8" x14ac:dyDescent="0.3">
      <c r="G41" s="78"/>
      <c r="H41" s="78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15748031496062992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1081"/>
  <sheetViews>
    <sheetView zoomScale="80" zoomScaleNormal="8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A1070" sqref="A1:M1070"/>
    </sheetView>
  </sheetViews>
  <sheetFormatPr defaultRowHeight="21" x14ac:dyDescent="0.35"/>
  <cols>
    <col min="1" max="1" width="5.5" style="139" bestFit="1" customWidth="1"/>
    <col min="2" max="2" width="9.875" style="139" bestFit="1" customWidth="1"/>
    <col min="3" max="3" width="5.75" style="139" customWidth="1"/>
    <col min="4" max="4" width="12" style="139" bestFit="1" customWidth="1"/>
    <col min="5" max="5" width="13.5" style="139" customWidth="1"/>
    <col min="6" max="6" width="5.75" style="139" customWidth="1"/>
    <col min="7" max="7" width="20.5" style="139" customWidth="1"/>
    <col min="8" max="8" width="10.125" style="215" bestFit="1" customWidth="1"/>
    <col min="9" max="9" width="4.875" style="253" customWidth="1"/>
    <col min="10" max="10" width="15" style="138" customWidth="1"/>
    <col min="11" max="11" width="14.875" style="137" customWidth="1"/>
    <col min="12" max="12" width="16.875" style="138" customWidth="1"/>
    <col min="13" max="13" width="16.625" style="138" customWidth="1"/>
    <col min="14" max="14" width="5.25" style="139" customWidth="1"/>
    <col min="15" max="15" width="5.125" style="139" customWidth="1"/>
    <col min="16" max="16" width="4.875" style="139" customWidth="1"/>
    <col min="17" max="17" width="17.25" style="137" bestFit="1" customWidth="1"/>
    <col min="18" max="18" width="10.75" style="138" bestFit="1" customWidth="1"/>
    <col min="19" max="239" width="9.125" style="139"/>
    <col min="240" max="240" width="6.625" style="139" customWidth="1"/>
    <col min="241" max="241" width="11.375" style="139" customWidth="1"/>
    <col min="242" max="242" width="6.875" style="139" customWidth="1"/>
    <col min="243" max="243" width="16.375" style="139" customWidth="1"/>
    <col min="244" max="244" width="14.125" style="139" customWidth="1"/>
    <col min="245" max="245" width="5.375" style="139" customWidth="1"/>
    <col min="246" max="246" width="44.875" style="139" customWidth="1"/>
    <col min="247" max="247" width="7.25" style="139" customWidth="1"/>
    <col min="248" max="248" width="6.375" style="139" customWidth="1"/>
    <col min="249" max="249" width="11.875" style="139" customWidth="1"/>
    <col min="250" max="250" width="14.625" style="139" customWidth="1"/>
    <col min="251" max="251" width="14.375" style="139" customWidth="1"/>
    <col min="252" max="252" width="12.75" style="139" customWidth="1"/>
    <col min="253" max="253" width="13.875" style="139" customWidth="1"/>
    <col min="254" max="254" width="14.375" style="139" customWidth="1"/>
    <col min="255" max="255" width="12.75" style="139" customWidth="1"/>
    <col min="256" max="256" width="13.875" style="139" customWidth="1"/>
    <col min="257" max="257" width="14.375" style="139" customWidth="1"/>
    <col min="258" max="258" width="12.75" style="139" customWidth="1"/>
    <col min="259" max="261" width="7.375" style="139" customWidth="1"/>
    <col min="262" max="262" width="10.75" style="139" customWidth="1"/>
    <col min="263" max="495" width="9.125" style="139"/>
    <col min="496" max="496" width="6.625" style="139" customWidth="1"/>
    <col min="497" max="497" width="11.375" style="139" customWidth="1"/>
    <col min="498" max="498" width="6.875" style="139" customWidth="1"/>
    <col min="499" max="499" width="16.375" style="139" customWidth="1"/>
    <col min="500" max="500" width="14.125" style="139" customWidth="1"/>
    <col min="501" max="501" width="5.375" style="139" customWidth="1"/>
    <col min="502" max="502" width="44.875" style="139" customWidth="1"/>
    <col min="503" max="503" width="7.25" style="139" customWidth="1"/>
    <col min="504" max="504" width="6.375" style="139" customWidth="1"/>
    <col min="505" max="505" width="11.875" style="139" customWidth="1"/>
    <col min="506" max="506" width="14.625" style="139" customWidth="1"/>
    <col min="507" max="507" width="14.375" style="139" customWidth="1"/>
    <col min="508" max="508" width="12.75" style="139" customWidth="1"/>
    <col min="509" max="509" width="13.875" style="139" customWidth="1"/>
    <col min="510" max="510" width="14.375" style="139" customWidth="1"/>
    <col min="511" max="511" width="12.75" style="139" customWidth="1"/>
    <col min="512" max="512" width="13.875" style="139" customWidth="1"/>
    <col min="513" max="513" width="14.375" style="139" customWidth="1"/>
    <col min="514" max="514" width="12.75" style="139" customWidth="1"/>
    <col min="515" max="517" width="7.375" style="139" customWidth="1"/>
    <col min="518" max="518" width="10.75" style="139" customWidth="1"/>
    <col min="519" max="751" width="9.125" style="139"/>
    <col min="752" max="752" width="6.625" style="139" customWidth="1"/>
    <col min="753" max="753" width="11.375" style="139" customWidth="1"/>
    <col min="754" max="754" width="6.875" style="139" customWidth="1"/>
    <col min="755" max="755" width="16.375" style="139" customWidth="1"/>
    <col min="756" max="756" width="14.125" style="139" customWidth="1"/>
    <col min="757" max="757" width="5.375" style="139" customWidth="1"/>
    <col min="758" max="758" width="44.875" style="139" customWidth="1"/>
    <col min="759" max="759" width="7.25" style="139" customWidth="1"/>
    <col min="760" max="760" width="6.375" style="139" customWidth="1"/>
    <col min="761" max="761" width="11.875" style="139" customWidth="1"/>
    <col min="762" max="762" width="14.625" style="139" customWidth="1"/>
    <col min="763" max="763" width="14.375" style="139" customWidth="1"/>
    <col min="764" max="764" width="12.75" style="139" customWidth="1"/>
    <col min="765" max="765" width="13.875" style="139" customWidth="1"/>
    <col min="766" max="766" width="14.375" style="139" customWidth="1"/>
    <col min="767" max="767" width="12.75" style="139" customWidth="1"/>
    <col min="768" max="768" width="13.875" style="139" customWidth="1"/>
    <col min="769" max="769" width="14.375" style="139" customWidth="1"/>
    <col min="770" max="770" width="12.75" style="139" customWidth="1"/>
    <col min="771" max="773" width="7.375" style="139" customWidth="1"/>
    <col min="774" max="774" width="10.75" style="139" customWidth="1"/>
    <col min="775" max="1007" width="9.125" style="139"/>
    <col min="1008" max="1008" width="6.625" style="139" customWidth="1"/>
    <col min="1009" max="1009" width="11.375" style="139" customWidth="1"/>
    <col min="1010" max="1010" width="6.875" style="139" customWidth="1"/>
    <col min="1011" max="1011" width="16.375" style="139" customWidth="1"/>
    <col min="1012" max="1012" width="14.125" style="139" customWidth="1"/>
    <col min="1013" max="1013" width="5.375" style="139" customWidth="1"/>
    <col min="1014" max="1014" width="44.875" style="139" customWidth="1"/>
    <col min="1015" max="1015" width="7.25" style="139" customWidth="1"/>
    <col min="1016" max="1016" width="6.375" style="139" customWidth="1"/>
    <col min="1017" max="1017" width="11.875" style="139" customWidth="1"/>
    <col min="1018" max="1018" width="14.625" style="139" customWidth="1"/>
    <col min="1019" max="1019" width="14.375" style="139" customWidth="1"/>
    <col min="1020" max="1020" width="12.75" style="139" customWidth="1"/>
    <col min="1021" max="1021" width="13.875" style="139" customWidth="1"/>
    <col min="1022" max="1022" width="14.375" style="139" customWidth="1"/>
    <col min="1023" max="1023" width="12.75" style="139" customWidth="1"/>
    <col min="1024" max="1024" width="13.875" style="139" customWidth="1"/>
    <col min="1025" max="1025" width="14.375" style="139" customWidth="1"/>
    <col min="1026" max="1026" width="12.75" style="139" customWidth="1"/>
    <col min="1027" max="1029" width="7.375" style="139" customWidth="1"/>
    <col min="1030" max="1030" width="10.75" style="139" customWidth="1"/>
    <col min="1031" max="1263" width="9.125" style="139"/>
    <col min="1264" max="1264" width="6.625" style="139" customWidth="1"/>
    <col min="1265" max="1265" width="11.375" style="139" customWidth="1"/>
    <col min="1266" max="1266" width="6.875" style="139" customWidth="1"/>
    <col min="1267" max="1267" width="16.375" style="139" customWidth="1"/>
    <col min="1268" max="1268" width="14.125" style="139" customWidth="1"/>
    <col min="1269" max="1269" width="5.375" style="139" customWidth="1"/>
    <col min="1270" max="1270" width="44.875" style="139" customWidth="1"/>
    <col min="1271" max="1271" width="7.25" style="139" customWidth="1"/>
    <col min="1272" max="1272" width="6.375" style="139" customWidth="1"/>
    <col min="1273" max="1273" width="11.875" style="139" customWidth="1"/>
    <col min="1274" max="1274" width="14.625" style="139" customWidth="1"/>
    <col min="1275" max="1275" width="14.375" style="139" customWidth="1"/>
    <col min="1276" max="1276" width="12.75" style="139" customWidth="1"/>
    <col min="1277" max="1277" width="13.875" style="139" customWidth="1"/>
    <col min="1278" max="1278" width="14.375" style="139" customWidth="1"/>
    <col min="1279" max="1279" width="12.75" style="139" customWidth="1"/>
    <col min="1280" max="1280" width="13.875" style="139" customWidth="1"/>
    <col min="1281" max="1281" width="14.375" style="139" customWidth="1"/>
    <col min="1282" max="1282" width="12.75" style="139" customWidth="1"/>
    <col min="1283" max="1285" width="7.375" style="139" customWidth="1"/>
    <col min="1286" max="1286" width="10.75" style="139" customWidth="1"/>
    <col min="1287" max="1519" width="9.125" style="139"/>
    <col min="1520" max="1520" width="6.625" style="139" customWidth="1"/>
    <col min="1521" max="1521" width="11.375" style="139" customWidth="1"/>
    <col min="1522" max="1522" width="6.875" style="139" customWidth="1"/>
    <col min="1523" max="1523" width="16.375" style="139" customWidth="1"/>
    <col min="1524" max="1524" width="14.125" style="139" customWidth="1"/>
    <col min="1525" max="1525" width="5.375" style="139" customWidth="1"/>
    <col min="1526" max="1526" width="44.875" style="139" customWidth="1"/>
    <col min="1527" max="1527" width="7.25" style="139" customWidth="1"/>
    <col min="1528" max="1528" width="6.375" style="139" customWidth="1"/>
    <col min="1529" max="1529" width="11.875" style="139" customWidth="1"/>
    <col min="1530" max="1530" width="14.625" style="139" customWidth="1"/>
    <col min="1531" max="1531" width="14.375" style="139" customWidth="1"/>
    <col min="1532" max="1532" width="12.75" style="139" customWidth="1"/>
    <col min="1533" max="1533" width="13.875" style="139" customWidth="1"/>
    <col min="1534" max="1534" width="14.375" style="139" customWidth="1"/>
    <col min="1535" max="1535" width="12.75" style="139" customWidth="1"/>
    <col min="1536" max="1536" width="13.875" style="139" customWidth="1"/>
    <col min="1537" max="1537" width="14.375" style="139" customWidth="1"/>
    <col min="1538" max="1538" width="12.75" style="139" customWidth="1"/>
    <col min="1539" max="1541" width="7.375" style="139" customWidth="1"/>
    <col min="1542" max="1542" width="10.75" style="139" customWidth="1"/>
    <col min="1543" max="1775" width="9.125" style="139"/>
    <col min="1776" max="1776" width="6.625" style="139" customWidth="1"/>
    <col min="1777" max="1777" width="11.375" style="139" customWidth="1"/>
    <col min="1778" max="1778" width="6.875" style="139" customWidth="1"/>
    <col min="1779" max="1779" width="16.375" style="139" customWidth="1"/>
    <col min="1780" max="1780" width="14.125" style="139" customWidth="1"/>
    <col min="1781" max="1781" width="5.375" style="139" customWidth="1"/>
    <col min="1782" max="1782" width="44.875" style="139" customWidth="1"/>
    <col min="1783" max="1783" width="7.25" style="139" customWidth="1"/>
    <col min="1784" max="1784" width="6.375" style="139" customWidth="1"/>
    <col min="1785" max="1785" width="11.875" style="139" customWidth="1"/>
    <col min="1786" max="1786" width="14.625" style="139" customWidth="1"/>
    <col min="1787" max="1787" width="14.375" style="139" customWidth="1"/>
    <col min="1788" max="1788" width="12.75" style="139" customWidth="1"/>
    <col min="1789" max="1789" width="13.875" style="139" customWidth="1"/>
    <col min="1790" max="1790" width="14.375" style="139" customWidth="1"/>
    <col min="1791" max="1791" width="12.75" style="139" customWidth="1"/>
    <col min="1792" max="1792" width="13.875" style="139" customWidth="1"/>
    <col min="1793" max="1793" width="14.375" style="139" customWidth="1"/>
    <col min="1794" max="1794" width="12.75" style="139" customWidth="1"/>
    <col min="1795" max="1797" width="7.375" style="139" customWidth="1"/>
    <col min="1798" max="1798" width="10.75" style="139" customWidth="1"/>
    <col min="1799" max="2031" width="9.125" style="139"/>
    <col min="2032" max="2032" width="6.625" style="139" customWidth="1"/>
    <col min="2033" max="2033" width="11.375" style="139" customWidth="1"/>
    <col min="2034" max="2034" width="6.875" style="139" customWidth="1"/>
    <col min="2035" max="2035" width="16.375" style="139" customWidth="1"/>
    <col min="2036" max="2036" width="14.125" style="139" customWidth="1"/>
    <col min="2037" max="2037" width="5.375" style="139" customWidth="1"/>
    <col min="2038" max="2038" width="44.875" style="139" customWidth="1"/>
    <col min="2039" max="2039" width="7.25" style="139" customWidth="1"/>
    <col min="2040" max="2040" width="6.375" style="139" customWidth="1"/>
    <col min="2041" max="2041" width="11.875" style="139" customWidth="1"/>
    <col min="2042" max="2042" width="14.625" style="139" customWidth="1"/>
    <col min="2043" max="2043" width="14.375" style="139" customWidth="1"/>
    <col min="2044" max="2044" width="12.75" style="139" customWidth="1"/>
    <col min="2045" max="2045" width="13.875" style="139" customWidth="1"/>
    <col min="2046" max="2046" width="14.375" style="139" customWidth="1"/>
    <col min="2047" max="2047" width="12.75" style="139" customWidth="1"/>
    <col min="2048" max="2048" width="13.875" style="139" customWidth="1"/>
    <col min="2049" max="2049" width="14.375" style="139" customWidth="1"/>
    <col min="2050" max="2050" width="12.75" style="139" customWidth="1"/>
    <col min="2051" max="2053" width="7.375" style="139" customWidth="1"/>
    <col min="2054" max="2054" width="10.75" style="139" customWidth="1"/>
    <col min="2055" max="2287" width="9.125" style="139"/>
    <col min="2288" max="2288" width="6.625" style="139" customWidth="1"/>
    <col min="2289" max="2289" width="11.375" style="139" customWidth="1"/>
    <col min="2290" max="2290" width="6.875" style="139" customWidth="1"/>
    <col min="2291" max="2291" width="16.375" style="139" customWidth="1"/>
    <col min="2292" max="2292" width="14.125" style="139" customWidth="1"/>
    <col min="2293" max="2293" width="5.375" style="139" customWidth="1"/>
    <col min="2294" max="2294" width="44.875" style="139" customWidth="1"/>
    <col min="2295" max="2295" width="7.25" style="139" customWidth="1"/>
    <col min="2296" max="2296" width="6.375" style="139" customWidth="1"/>
    <col min="2297" max="2297" width="11.875" style="139" customWidth="1"/>
    <col min="2298" max="2298" width="14.625" style="139" customWidth="1"/>
    <col min="2299" max="2299" width="14.375" style="139" customWidth="1"/>
    <col min="2300" max="2300" width="12.75" style="139" customWidth="1"/>
    <col min="2301" max="2301" width="13.875" style="139" customWidth="1"/>
    <col min="2302" max="2302" width="14.375" style="139" customWidth="1"/>
    <col min="2303" max="2303" width="12.75" style="139" customWidth="1"/>
    <col min="2304" max="2304" width="13.875" style="139" customWidth="1"/>
    <col min="2305" max="2305" width="14.375" style="139" customWidth="1"/>
    <col min="2306" max="2306" width="12.75" style="139" customWidth="1"/>
    <col min="2307" max="2309" width="7.375" style="139" customWidth="1"/>
    <col min="2310" max="2310" width="10.75" style="139" customWidth="1"/>
    <col min="2311" max="2543" width="9.125" style="139"/>
    <col min="2544" max="2544" width="6.625" style="139" customWidth="1"/>
    <col min="2545" max="2545" width="11.375" style="139" customWidth="1"/>
    <col min="2546" max="2546" width="6.875" style="139" customWidth="1"/>
    <col min="2547" max="2547" width="16.375" style="139" customWidth="1"/>
    <col min="2548" max="2548" width="14.125" style="139" customWidth="1"/>
    <col min="2549" max="2549" width="5.375" style="139" customWidth="1"/>
    <col min="2550" max="2550" width="44.875" style="139" customWidth="1"/>
    <col min="2551" max="2551" width="7.25" style="139" customWidth="1"/>
    <col min="2552" max="2552" width="6.375" style="139" customWidth="1"/>
    <col min="2553" max="2553" width="11.875" style="139" customWidth="1"/>
    <col min="2554" max="2554" width="14.625" style="139" customWidth="1"/>
    <col min="2555" max="2555" width="14.375" style="139" customWidth="1"/>
    <col min="2556" max="2556" width="12.75" style="139" customWidth="1"/>
    <col min="2557" max="2557" width="13.875" style="139" customWidth="1"/>
    <col min="2558" max="2558" width="14.375" style="139" customWidth="1"/>
    <col min="2559" max="2559" width="12.75" style="139" customWidth="1"/>
    <col min="2560" max="2560" width="13.875" style="139" customWidth="1"/>
    <col min="2561" max="2561" width="14.375" style="139" customWidth="1"/>
    <col min="2562" max="2562" width="12.75" style="139" customWidth="1"/>
    <col min="2563" max="2565" width="7.375" style="139" customWidth="1"/>
    <col min="2566" max="2566" width="10.75" style="139" customWidth="1"/>
    <col min="2567" max="2799" width="9.125" style="139"/>
    <col min="2800" max="2800" width="6.625" style="139" customWidth="1"/>
    <col min="2801" max="2801" width="11.375" style="139" customWidth="1"/>
    <col min="2802" max="2802" width="6.875" style="139" customWidth="1"/>
    <col min="2803" max="2803" width="16.375" style="139" customWidth="1"/>
    <col min="2804" max="2804" width="14.125" style="139" customWidth="1"/>
    <col min="2805" max="2805" width="5.375" style="139" customWidth="1"/>
    <col min="2806" max="2806" width="44.875" style="139" customWidth="1"/>
    <col min="2807" max="2807" width="7.25" style="139" customWidth="1"/>
    <col min="2808" max="2808" width="6.375" style="139" customWidth="1"/>
    <col min="2809" max="2809" width="11.875" style="139" customWidth="1"/>
    <col min="2810" max="2810" width="14.625" style="139" customWidth="1"/>
    <col min="2811" max="2811" width="14.375" style="139" customWidth="1"/>
    <col min="2812" max="2812" width="12.75" style="139" customWidth="1"/>
    <col min="2813" max="2813" width="13.875" style="139" customWidth="1"/>
    <col min="2814" max="2814" width="14.375" style="139" customWidth="1"/>
    <col min="2815" max="2815" width="12.75" style="139" customWidth="1"/>
    <col min="2816" max="2816" width="13.875" style="139" customWidth="1"/>
    <col min="2817" max="2817" width="14.375" style="139" customWidth="1"/>
    <col min="2818" max="2818" width="12.75" style="139" customWidth="1"/>
    <col min="2819" max="2821" width="7.375" style="139" customWidth="1"/>
    <col min="2822" max="2822" width="10.75" style="139" customWidth="1"/>
    <col min="2823" max="3055" width="9.125" style="139"/>
    <col min="3056" max="3056" width="6.625" style="139" customWidth="1"/>
    <col min="3057" max="3057" width="11.375" style="139" customWidth="1"/>
    <col min="3058" max="3058" width="6.875" style="139" customWidth="1"/>
    <col min="3059" max="3059" width="16.375" style="139" customWidth="1"/>
    <col min="3060" max="3060" width="14.125" style="139" customWidth="1"/>
    <col min="3061" max="3061" width="5.375" style="139" customWidth="1"/>
    <col min="3062" max="3062" width="44.875" style="139" customWidth="1"/>
    <col min="3063" max="3063" width="7.25" style="139" customWidth="1"/>
    <col min="3064" max="3064" width="6.375" style="139" customWidth="1"/>
    <col min="3065" max="3065" width="11.875" style="139" customWidth="1"/>
    <col min="3066" max="3066" width="14.625" style="139" customWidth="1"/>
    <col min="3067" max="3067" width="14.375" style="139" customWidth="1"/>
    <col min="3068" max="3068" width="12.75" style="139" customWidth="1"/>
    <col min="3069" max="3069" width="13.875" style="139" customWidth="1"/>
    <col min="3070" max="3070" width="14.375" style="139" customWidth="1"/>
    <col min="3071" max="3071" width="12.75" style="139" customWidth="1"/>
    <col min="3072" max="3072" width="13.875" style="139" customWidth="1"/>
    <col min="3073" max="3073" width="14.375" style="139" customWidth="1"/>
    <col min="3074" max="3074" width="12.75" style="139" customWidth="1"/>
    <col min="3075" max="3077" width="7.375" style="139" customWidth="1"/>
    <col min="3078" max="3078" width="10.75" style="139" customWidth="1"/>
    <col min="3079" max="3311" width="9.125" style="139"/>
    <col min="3312" max="3312" width="6.625" style="139" customWidth="1"/>
    <col min="3313" max="3313" width="11.375" style="139" customWidth="1"/>
    <col min="3314" max="3314" width="6.875" style="139" customWidth="1"/>
    <col min="3315" max="3315" width="16.375" style="139" customWidth="1"/>
    <col min="3316" max="3316" width="14.125" style="139" customWidth="1"/>
    <col min="3317" max="3317" width="5.375" style="139" customWidth="1"/>
    <col min="3318" max="3318" width="44.875" style="139" customWidth="1"/>
    <col min="3319" max="3319" width="7.25" style="139" customWidth="1"/>
    <col min="3320" max="3320" width="6.375" style="139" customWidth="1"/>
    <col min="3321" max="3321" width="11.875" style="139" customWidth="1"/>
    <col min="3322" max="3322" width="14.625" style="139" customWidth="1"/>
    <col min="3323" max="3323" width="14.375" style="139" customWidth="1"/>
    <col min="3324" max="3324" width="12.75" style="139" customWidth="1"/>
    <col min="3325" max="3325" width="13.875" style="139" customWidth="1"/>
    <col min="3326" max="3326" width="14.375" style="139" customWidth="1"/>
    <col min="3327" max="3327" width="12.75" style="139" customWidth="1"/>
    <col min="3328" max="3328" width="13.875" style="139" customWidth="1"/>
    <col min="3329" max="3329" width="14.375" style="139" customWidth="1"/>
    <col min="3330" max="3330" width="12.75" style="139" customWidth="1"/>
    <col min="3331" max="3333" width="7.375" style="139" customWidth="1"/>
    <col min="3334" max="3334" width="10.75" style="139" customWidth="1"/>
    <col min="3335" max="3567" width="9.125" style="139"/>
    <col min="3568" max="3568" width="6.625" style="139" customWidth="1"/>
    <col min="3569" max="3569" width="11.375" style="139" customWidth="1"/>
    <col min="3570" max="3570" width="6.875" style="139" customWidth="1"/>
    <col min="3571" max="3571" width="16.375" style="139" customWidth="1"/>
    <col min="3572" max="3572" width="14.125" style="139" customWidth="1"/>
    <col min="3573" max="3573" width="5.375" style="139" customWidth="1"/>
    <col min="3574" max="3574" width="44.875" style="139" customWidth="1"/>
    <col min="3575" max="3575" width="7.25" style="139" customWidth="1"/>
    <col min="3576" max="3576" width="6.375" style="139" customWidth="1"/>
    <col min="3577" max="3577" width="11.875" style="139" customWidth="1"/>
    <col min="3578" max="3578" width="14.625" style="139" customWidth="1"/>
    <col min="3579" max="3579" width="14.375" style="139" customWidth="1"/>
    <col min="3580" max="3580" width="12.75" style="139" customWidth="1"/>
    <col min="3581" max="3581" width="13.875" style="139" customWidth="1"/>
    <col min="3582" max="3582" width="14.375" style="139" customWidth="1"/>
    <col min="3583" max="3583" width="12.75" style="139" customWidth="1"/>
    <col min="3584" max="3584" width="13.875" style="139" customWidth="1"/>
    <col min="3585" max="3585" width="14.375" style="139" customWidth="1"/>
    <col min="3586" max="3586" width="12.75" style="139" customWidth="1"/>
    <col min="3587" max="3589" width="7.375" style="139" customWidth="1"/>
    <col min="3590" max="3590" width="10.75" style="139" customWidth="1"/>
    <col min="3591" max="3823" width="9.125" style="139"/>
    <col min="3824" max="3824" width="6.625" style="139" customWidth="1"/>
    <col min="3825" max="3825" width="11.375" style="139" customWidth="1"/>
    <col min="3826" max="3826" width="6.875" style="139" customWidth="1"/>
    <col min="3827" max="3827" width="16.375" style="139" customWidth="1"/>
    <col min="3828" max="3828" width="14.125" style="139" customWidth="1"/>
    <col min="3829" max="3829" width="5.375" style="139" customWidth="1"/>
    <col min="3830" max="3830" width="44.875" style="139" customWidth="1"/>
    <col min="3831" max="3831" width="7.25" style="139" customWidth="1"/>
    <col min="3832" max="3832" width="6.375" style="139" customWidth="1"/>
    <col min="3833" max="3833" width="11.875" style="139" customWidth="1"/>
    <col min="3834" max="3834" width="14.625" style="139" customWidth="1"/>
    <col min="3835" max="3835" width="14.375" style="139" customWidth="1"/>
    <col min="3836" max="3836" width="12.75" style="139" customWidth="1"/>
    <col min="3837" max="3837" width="13.875" style="139" customWidth="1"/>
    <col min="3838" max="3838" width="14.375" style="139" customWidth="1"/>
    <col min="3839" max="3839" width="12.75" style="139" customWidth="1"/>
    <col min="3840" max="3840" width="13.875" style="139" customWidth="1"/>
    <col min="3841" max="3841" width="14.375" style="139" customWidth="1"/>
    <col min="3842" max="3842" width="12.75" style="139" customWidth="1"/>
    <col min="3843" max="3845" width="7.375" style="139" customWidth="1"/>
    <col min="3846" max="3846" width="10.75" style="139" customWidth="1"/>
    <col min="3847" max="4079" width="9.125" style="139"/>
    <col min="4080" max="4080" width="6.625" style="139" customWidth="1"/>
    <col min="4081" max="4081" width="11.375" style="139" customWidth="1"/>
    <col min="4082" max="4082" width="6.875" style="139" customWidth="1"/>
    <col min="4083" max="4083" width="16.375" style="139" customWidth="1"/>
    <col min="4084" max="4084" width="14.125" style="139" customWidth="1"/>
    <col min="4085" max="4085" width="5.375" style="139" customWidth="1"/>
    <col min="4086" max="4086" width="44.875" style="139" customWidth="1"/>
    <col min="4087" max="4087" width="7.25" style="139" customWidth="1"/>
    <col min="4088" max="4088" width="6.375" style="139" customWidth="1"/>
    <col min="4089" max="4089" width="11.875" style="139" customWidth="1"/>
    <col min="4090" max="4090" width="14.625" style="139" customWidth="1"/>
    <col min="4091" max="4091" width="14.375" style="139" customWidth="1"/>
    <col min="4092" max="4092" width="12.75" style="139" customWidth="1"/>
    <col min="4093" max="4093" width="13.875" style="139" customWidth="1"/>
    <col min="4094" max="4094" width="14.375" style="139" customWidth="1"/>
    <col min="4095" max="4095" width="12.75" style="139" customWidth="1"/>
    <col min="4096" max="4096" width="13.875" style="139" customWidth="1"/>
    <col min="4097" max="4097" width="14.375" style="139" customWidth="1"/>
    <col min="4098" max="4098" width="12.75" style="139" customWidth="1"/>
    <col min="4099" max="4101" width="7.375" style="139" customWidth="1"/>
    <col min="4102" max="4102" width="10.75" style="139" customWidth="1"/>
    <col min="4103" max="4335" width="9.125" style="139"/>
    <col min="4336" max="4336" width="6.625" style="139" customWidth="1"/>
    <col min="4337" max="4337" width="11.375" style="139" customWidth="1"/>
    <col min="4338" max="4338" width="6.875" style="139" customWidth="1"/>
    <col min="4339" max="4339" width="16.375" style="139" customWidth="1"/>
    <col min="4340" max="4340" width="14.125" style="139" customWidth="1"/>
    <col min="4341" max="4341" width="5.375" style="139" customWidth="1"/>
    <col min="4342" max="4342" width="44.875" style="139" customWidth="1"/>
    <col min="4343" max="4343" width="7.25" style="139" customWidth="1"/>
    <col min="4344" max="4344" width="6.375" style="139" customWidth="1"/>
    <col min="4345" max="4345" width="11.875" style="139" customWidth="1"/>
    <col min="4346" max="4346" width="14.625" style="139" customWidth="1"/>
    <col min="4347" max="4347" width="14.375" style="139" customWidth="1"/>
    <col min="4348" max="4348" width="12.75" style="139" customWidth="1"/>
    <col min="4349" max="4349" width="13.875" style="139" customWidth="1"/>
    <col min="4350" max="4350" width="14.375" style="139" customWidth="1"/>
    <col min="4351" max="4351" width="12.75" style="139" customWidth="1"/>
    <col min="4352" max="4352" width="13.875" style="139" customWidth="1"/>
    <col min="4353" max="4353" width="14.375" style="139" customWidth="1"/>
    <col min="4354" max="4354" width="12.75" style="139" customWidth="1"/>
    <col min="4355" max="4357" width="7.375" style="139" customWidth="1"/>
    <col min="4358" max="4358" width="10.75" style="139" customWidth="1"/>
    <col min="4359" max="4591" width="9.125" style="139"/>
    <col min="4592" max="4592" width="6.625" style="139" customWidth="1"/>
    <col min="4593" max="4593" width="11.375" style="139" customWidth="1"/>
    <col min="4594" max="4594" width="6.875" style="139" customWidth="1"/>
    <col min="4595" max="4595" width="16.375" style="139" customWidth="1"/>
    <col min="4596" max="4596" width="14.125" style="139" customWidth="1"/>
    <col min="4597" max="4597" width="5.375" style="139" customWidth="1"/>
    <col min="4598" max="4598" width="44.875" style="139" customWidth="1"/>
    <col min="4599" max="4599" width="7.25" style="139" customWidth="1"/>
    <col min="4600" max="4600" width="6.375" style="139" customWidth="1"/>
    <col min="4601" max="4601" width="11.875" style="139" customWidth="1"/>
    <col min="4602" max="4602" width="14.625" style="139" customWidth="1"/>
    <col min="4603" max="4603" width="14.375" style="139" customWidth="1"/>
    <col min="4604" max="4604" width="12.75" style="139" customWidth="1"/>
    <col min="4605" max="4605" width="13.875" style="139" customWidth="1"/>
    <col min="4606" max="4606" width="14.375" style="139" customWidth="1"/>
    <col min="4607" max="4607" width="12.75" style="139" customWidth="1"/>
    <col min="4608" max="4608" width="13.875" style="139" customWidth="1"/>
    <col min="4609" max="4609" width="14.375" style="139" customWidth="1"/>
    <col min="4610" max="4610" width="12.75" style="139" customWidth="1"/>
    <col min="4611" max="4613" width="7.375" style="139" customWidth="1"/>
    <col min="4614" max="4614" width="10.75" style="139" customWidth="1"/>
    <col min="4615" max="4847" width="9.125" style="139"/>
    <col min="4848" max="4848" width="6.625" style="139" customWidth="1"/>
    <col min="4849" max="4849" width="11.375" style="139" customWidth="1"/>
    <col min="4850" max="4850" width="6.875" style="139" customWidth="1"/>
    <col min="4851" max="4851" width="16.375" style="139" customWidth="1"/>
    <col min="4852" max="4852" width="14.125" style="139" customWidth="1"/>
    <col min="4853" max="4853" width="5.375" style="139" customWidth="1"/>
    <col min="4854" max="4854" width="44.875" style="139" customWidth="1"/>
    <col min="4855" max="4855" width="7.25" style="139" customWidth="1"/>
    <col min="4856" max="4856" width="6.375" style="139" customWidth="1"/>
    <col min="4857" max="4857" width="11.875" style="139" customWidth="1"/>
    <col min="4858" max="4858" width="14.625" style="139" customWidth="1"/>
    <col min="4859" max="4859" width="14.375" style="139" customWidth="1"/>
    <col min="4860" max="4860" width="12.75" style="139" customWidth="1"/>
    <col min="4861" max="4861" width="13.875" style="139" customWidth="1"/>
    <col min="4862" max="4862" width="14.375" style="139" customWidth="1"/>
    <col min="4863" max="4863" width="12.75" style="139" customWidth="1"/>
    <col min="4864" max="4864" width="13.875" style="139" customWidth="1"/>
    <col min="4865" max="4865" width="14.375" style="139" customWidth="1"/>
    <col min="4866" max="4866" width="12.75" style="139" customWidth="1"/>
    <col min="4867" max="4869" width="7.375" style="139" customWidth="1"/>
    <col min="4870" max="4870" width="10.75" style="139" customWidth="1"/>
    <col min="4871" max="5103" width="9.125" style="139"/>
    <col min="5104" max="5104" width="6.625" style="139" customWidth="1"/>
    <col min="5105" max="5105" width="11.375" style="139" customWidth="1"/>
    <col min="5106" max="5106" width="6.875" style="139" customWidth="1"/>
    <col min="5107" max="5107" width="16.375" style="139" customWidth="1"/>
    <col min="5108" max="5108" width="14.125" style="139" customWidth="1"/>
    <col min="5109" max="5109" width="5.375" style="139" customWidth="1"/>
    <col min="5110" max="5110" width="44.875" style="139" customWidth="1"/>
    <col min="5111" max="5111" width="7.25" style="139" customWidth="1"/>
    <col min="5112" max="5112" width="6.375" style="139" customWidth="1"/>
    <col min="5113" max="5113" width="11.875" style="139" customWidth="1"/>
    <col min="5114" max="5114" width="14.625" style="139" customWidth="1"/>
    <col min="5115" max="5115" width="14.375" style="139" customWidth="1"/>
    <col min="5116" max="5116" width="12.75" style="139" customWidth="1"/>
    <col min="5117" max="5117" width="13.875" style="139" customWidth="1"/>
    <col min="5118" max="5118" width="14.375" style="139" customWidth="1"/>
    <col min="5119" max="5119" width="12.75" style="139" customWidth="1"/>
    <col min="5120" max="5120" width="13.875" style="139" customWidth="1"/>
    <col min="5121" max="5121" width="14.375" style="139" customWidth="1"/>
    <col min="5122" max="5122" width="12.75" style="139" customWidth="1"/>
    <col min="5123" max="5125" width="7.375" style="139" customWidth="1"/>
    <col min="5126" max="5126" width="10.75" style="139" customWidth="1"/>
    <col min="5127" max="5359" width="9.125" style="139"/>
    <col min="5360" max="5360" width="6.625" style="139" customWidth="1"/>
    <col min="5361" max="5361" width="11.375" style="139" customWidth="1"/>
    <col min="5362" max="5362" width="6.875" style="139" customWidth="1"/>
    <col min="5363" max="5363" width="16.375" style="139" customWidth="1"/>
    <col min="5364" max="5364" width="14.125" style="139" customWidth="1"/>
    <col min="5365" max="5365" width="5.375" style="139" customWidth="1"/>
    <col min="5366" max="5366" width="44.875" style="139" customWidth="1"/>
    <col min="5367" max="5367" width="7.25" style="139" customWidth="1"/>
    <col min="5368" max="5368" width="6.375" style="139" customWidth="1"/>
    <col min="5369" max="5369" width="11.875" style="139" customWidth="1"/>
    <col min="5370" max="5370" width="14.625" style="139" customWidth="1"/>
    <col min="5371" max="5371" width="14.375" style="139" customWidth="1"/>
    <col min="5372" max="5372" width="12.75" style="139" customWidth="1"/>
    <col min="5373" max="5373" width="13.875" style="139" customWidth="1"/>
    <col min="5374" max="5374" width="14.375" style="139" customWidth="1"/>
    <col min="5375" max="5375" width="12.75" style="139" customWidth="1"/>
    <col min="5376" max="5376" width="13.875" style="139" customWidth="1"/>
    <col min="5377" max="5377" width="14.375" style="139" customWidth="1"/>
    <col min="5378" max="5378" width="12.75" style="139" customWidth="1"/>
    <col min="5379" max="5381" width="7.375" style="139" customWidth="1"/>
    <col min="5382" max="5382" width="10.75" style="139" customWidth="1"/>
    <col min="5383" max="5615" width="9.125" style="139"/>
    <col min="5616" max="5616" width="6.625" style="139" customWidth="1"/>
    <col min="5617" max="5617" width="11.375" style="139" customWidth="1"/>
    <col min="5618" max="5618" width="6.875" style="139" customWidth="1"/>
    <col min="5619" max="5619" width="16.375" style="139" customWidth="1"/>
    <col min="5620" max="5620" width="14.125" style="139" customWidth="1"/>
    <col min="5621" max="5621" width="5.375" style="139" customWidth="1"/>
    <col min="5622" max="5622" width="44.875" style="139" customWidth="1"/>
    <col min="5623" max="5623" width="7.25" style="139" customWidth="1"/>
    <col min="5624" max="5624" width="6.375" style="139" customWidth="1"/>
    <col min="5625" max="5625" width="11.875" style="139" customWidth="1"/>
    <col min="5626" max="5626" width="14.625" style="139" customWidth="1"/>
    <col min="5627" max="5627" width="14.375" style="139" customWidth="1"/>
    <col min="5628" max="5628" width="12.75" style="139" customWidth="1"/>
    <col min="5629" max="5629" width="13.875" style="139" customWidth="1"/>
    <col min="5630" max="5630" width="14.375" style="139" customWidth="1"/>
    <col min="5631" max="5631" width="12.75" style="139" customWidth="1"/>
    <col min="5632" max="5632" width="13.875" style="139" customWidth="1"/>
    <col min="5633" max="5633" width="14.375" style="139" customWidth="1"/>
    <col min="5634" max="5634" width="12.75" style="139" customWidth="1"/>
    <col min="5635" max="5637" width="7.375" style="139" customWidth="1"/>
    <col min="5638" max="5638" width="10.75" style="139" customWidth="1"/>
    <col min="5639" max="5871" width="9.125" style="139"/>
    <col min="5872" max="5872" width="6.625" style="139" customWidth="1"/>
    <col min="5873" max="5873" width="11.375" style="139" customWidth="1"/>
    <col min="5874" max="5874" width="6.875" style="139" customWidth="1"/>
    <col min="5875" max="5875" width="16.375" style="139" customWidth="1"/>
    <col min="5876" max="5876" width="14.125" style="139" customWidth="1"/>
    <col min="5877" max="5877" width="5.375" style="139" customWidth="1"/>
    <col min="5878" max="5878" width="44.875" style="139" customWidth="1"/>
    <col min="5879" max="5879" width="7.25" style="139" customWidth="1"/>
    <col min="5880" max="5880" width="6.375" style="139" customWidth="1"/>
    <col min="5881" max="5881" width="11.875" style="139" customWidth="1"/>
    <col min="5882" max="5882" width="14.625" style="139" customWidth="1"/>
    <col min="5883" max="5883" width="14.375" style="139" customWidth="1"/>
    <col min="5884" max="5884" width="12.75" style="139" customWidth="1"/>
    <col min="5885" max="5885" width="13.875" style="139" customWidth="1"/>
    <col min="5886" max="5886" width="14.375" style="139" customWidth="1"/>
    <col min="5887" max="5887" width="12.75" style="139" customWidth="1"/>
    <col min="5888" max="5888" width="13.875" style="139" customWidth="1"/>
    <col min="5889" max="5889" width="14.375" style="139" customWidth="1"/>
    <col min="5890" max="5890" width="12.75" style="139" customWidth="1"/>
    <col min="5891" max="5893" width="7.375" style="139" customWidth="1"/>
    <col min="5894" max="5894" width="10.75" style="139" customWidth="1"/>
    <col min="5895" max="6127" width="9.125" style="139"/>
    <col min="6128" max="6128" width="6.625" style="139" customWidth="1"/>
    <col min="6129" max="6129" width="11.375" style="139" customWidth="1"/>
    <col min="6130" max="6130" width="6.875" style="139" customWidth="1"/>
    <col min="6131" max="6131" width="16.375" style="139" customWidth="1"/>
    <col min="6132" max="6132" width="14.125" style="139" customWidth="1"/>
    <col min="6133" max="6133" width="5.375" style="139" customWidth="1"/>
    <col min="6134" max="6134" width="44.875" style="139" customWidth="1"/>
    <col min="6135" max="6135" width="7.25" style="139" customWidth="1"/>
    <col min="6136" max="6136" width="6.375" style="139" customWidth="1"/>
    <col min="6137" max="6137" width="11.875" style="139" customWidth="1"/>
    <col min="6138" max="6138" width="14.625" style="139" customWidth="1"/>
    <col min="6139" max="6139" width="14.375" style="139" customWidth="1"/>
    <col min="6140" max="6140" width="12.75" style="139" customWidth="1"/>
    <col min="6141" max="6141" width="13.875" style="139" customWidth="1"/>
    <col min="6142" max="6142" width="14.375" style="139" customWidth="1"/>
    <col min="6143" max="6143" width="12.75" style="139" customWidth="1"/>
    <col min="6144" max="6144" width="13.875" style="139" customWidth="1"/>
    <col min="6145" max="6145" width="14.375" style="139" customWidth="1"/>
    <col min="6146" max="6146" width="12.75" style="139" customWidth="1"/>
    <col min="6147" max="6149" width="7.375" style="139" customWidth="1"/>
    <col min="6150" max="6150" width="10.75" style="139" customWidth="1"/>
    <col min="6151" max="6383" width="9.125" style="139"/>
    <col min="6384" max="6384" width="6.625" style="139" customWidth="1"/>
    <col min="6385" max="6385" width="11.375" style="139" customWidth="1"/>
    <col min="6386" max="6386" width="6.875" style="139" customWidth="1"/>
    <col min="6387" max="6387" width="16.375" style="139" customWidth="1"/>
    <col min="6388" max="6388" width="14.125" style="139" customWidth="1"/>
    <col min="6389" max="6389" width="5.375" style="139" customWidth="1"/>
    <col min="6390" max="6390" width="44.875" style="139" customWidth="1"/>
    <col min="6391" max="6391" width="7.25" style="139" customWidth="1"/>
    <col min="6392" max="6392" width="6.375" style="139" customWidth="1"/>
    <col min="6393" max="6393" width="11.875" style="139" customWidth="1"/>
    <col min="6394" max="6394" width="14.625" style="139" customWidth="1"/>
    <col min="6395" max="6395" width="14.375" style="139" customWidth="1"/>
    <col min="6396" max="6396" width="12.75" style="139" customWidth="1"/>
    <col min="6397" max="6397" width="13.875" style="139" customWidth="1"/>
    <col min="6398" max="6398" width="14.375" style="139" customWidth="1"/>
    <col min="6399" max="6399" width="12.75" style="139" customWidth="1"/>
    <col min="6400" max="6400" width="13.875" style="139" customWidth="1"/>
    <col min="6401" max="6401" width="14.375" style="139" customWidth="1"/>
    <col min="6402" max="6402" width="12.75" style="139" customWidth="1"/>
    <col min="6403" max="6405" width="7.375" style="139" customWidth="1"/>
    <col min="6406" max="6406" width="10.75" style="139" customWidth="1"/>
    <col min="6407" max="6639" width="9.125" style="139"/>
    <col min="6640" max="6640" width="6.625" style="139" customWidth="1"/>
    <col min="6641" max="6641" width="11.375" style="139" customWidth="1"/>
    <col min="6642" max="6642" width="6.875" style="139" customWidth="1"/>
    <col min="6643" max="6643" width="16.375" style="139" customWidth="1"/>
    <col min="6644" max="6644" width="14.125" style="139" customWidth="1"/>
    <col min="6645" max="6645" width="5.375" style="139" customWidth="1"/>
    <col min="6646" max="6646" width="44.875" style="139" customWidth="1"/>
    <col min="6647" max="6647" width="7.25" style="139" customWidth="1"/>
    <col min="6648" max="6648" width="6.375" style="139" customWidth="1"/>
    <col min="6649" max="6649" width="11.875" style="139" customWidth="1"/>
    <col min="6650" max="6650" width="14.625" style="139" customWidth="1"/>
    <col min="6651" max="6651" width="14.375" style="139" customWidth="1"/>
    <col min="6652" max="6652" width="12.75" style="139" customWidth="1"/>
    <col min="6653" max="6653" width="13.875" style="139" customWidth="1"/>
    <col min="6654" max="6654" width="14.375" style="139" customWidth="1"/>
    <col min="6655" max="6655" width="12.75" style="139" customWidth="1"/>
    <col min="6656" max="6656" width="13.875" style="139" customWidth="1"/>
    <col min="6657" max="6657" width="14.375" style="139" customWidth="1"/>
    <col min="6658" max="6658" width="12.75" style="139" customWidth="1"/>
    <col min="6659" max="6661" width="7.375" style="139" customWidth="1"/>
    <col min="6662" max="6662" width="10.75" style="139" customWidth="1"/>
    <col min="6663" max="6895" width="9.125" style="139"/>
    <col min="6896" max="6896" width="6.625" style="139" customWidth="1"/>
    <col min="6897" max="6897" width="11.375" style="139" customWidth="1"/>
    <col min="6898" max="6898" width="6.875" style="139" customWidth="1"/>
    <col min="6899" max="6899" width="16.375" style="139" customWidth="1"/>
    <col min="6900" max="6900" width="14.125" style="139" customWidth="1"/>
    <col min="6901" max="6901" width="5.375" style="139" customWidth="1"/>
    <col min="6902" max="6902" width="44.875" style="139" customWidth="1"/>
    <col min="6903" max="6903" width="7.25" style="139" customWidth="1"/>
    <col min="6904" max="6904" width="6.375" style="139" customWidth="1"/>
    <col min="6905" max="6905" width="11.875" style="139" customWidth="1"/>
    <col min="6906" max="6906" width="14.625" style="139" customWidth="1"/>
    <col min="6907" max="6907" width="14.375" style="139" customWidth="1"/>
    <col min="6908" max="6908" width="12.75" style="139" customWidth="1"/>
    <col min="6909" max="6909" width="13.875" style="139" customWidth="1"/>
    <col min="6910" max="6910" width="14.375" style="139" customWidth="1"/>
    <col min="6911" max="6911" width="12.75" style="139" customWidth="1"/>
    <col min="6912" max="6912" width="13.875" style="139" customWidth="1"/>
    <col min="6913" max="6913" width="14.375" style="139" customWidth="1"/>
    <col min="6914" max="6914" width="12.75" style="139" customWidth="1"/>
    <col min="6915" max="6917" width="7.375" style="139" customWidth="1"/>
    <col min="6918" max="6918" width="10.75" style="139" customWidth="1"/>
    <col min="6919" max="7151" width="9.125" style="139"/>
    <col min="7152" max="7152" width="6.625" style="139" customWidth="1"/>
    <col min="7153" max="7153" width="11.375" style="139" customWidth="1"/>
    <col min="7154" max="7154" width="6.875" style="139" customWidth="1"/>
    <col min="7155" max="7155" width="16.375" style="139" customWidth="1"/>
    <col min="7156" max="7156" width="14.125" style="139" customWidth="1"/>
    <col min="7157" max="7157" width="5.375" style="139" customWidth="1"/>
    <col min="7158" max="7158" width="44.875" style="139" customWidth="1"/>
    <col min="7159" max="7159" width="7.25" style="139" customWidth="1"/>
    <col min="7160" max="7160" width="6.375" style="139" customWidth="1"/>
    <col min="7161" max="7161" width="11.875" style="139" customWidth="1"/>
    <col min="7162" max="7162" width="14.625" style="139" customWidth="1"/>
    <col min="7163" max="7163" width="14.375" style="139" customWidth="1"/>
    <col min="7164" max="7164" width="12.75" style="139" customWidth="1"/>
    <col min="7165" max="7165" width="13.875" style="139" customWidth="1"/>
    <col min="7166" max="7166" width="14.375" style="139" customWidth="1"/>
    <col min="7167" max="7167" width="12.75" style="139" customWidth="1"/>
    <col min="7168" max="7168" width="13.875" style="139" customWidth="1"/>
    <col min="7169" max="7169" width="14.375" style="139" customWidth="1"/>
    <col min="7170" max="7170" width="12.75" style="139" customWidth="1"/>
    <col min="7171" max="7173" width="7.375" style="139" customWidth="1"/>
    <col min="7174" max="7174" width="10.75" style="139" customWidth="1"/>
    <col min="7175" max="7407" width="9.125" style="139"/>
    <col min="7408" max="7408" width="6.625" style="139" customWidth="1"/>
    <col min="7409" max="7409" width="11.375" style="139" customWidth="1"/>
    <col min="7410" max="7410" width="6.875" style="139" customWidth="1"/>
    <col min="7411" max="7411" width="16.375" style="139" customWidth="1"/>
    <col min="7412" max="7412" width="14.125" style="139" customWidth="1"/>
    <col min="7413" max="7413" width="5.375" style="139" customWidth="1"/>
    <col min="7414" max="7414" width="44.875" style="139" customWidth="1"/>
    <col min="7415" max="7415" width="7.25" style="139" customWidth="1"/>
    <col min="7416" max="7416" width="6.375" style="139" customWidth="1"/>
    <col min="7417" max="7417" width="11.875" style="139" customWidth="1"/>
    <col min="7418" max="7418" width="14.625" style="139" customWidth="1"/>
    <col min="7419" max="7419" width="14.375" style="139" customWidth="1"/>
    <col min="7420" max="7420" width="12.75" style="139" customWidth="1"/>
    <col min="7421" max="7421" width="13.875" style="139" customWidth="1"/>
    <col min="7422" max="7422" width="14.375" style="139" customWidth="1"/>
    <col min="7423" max="7423" width="12.75" style="139" customWidth="1"/>
    <col min="7424" max="7424" width="13.875" style="139" customWidth="1"/>
    <col min="7425" max="7425" width="14.375" style="139" customWidth="1"/>
    <col min="7426" max="7426" width="12.75" style="139" customWidth="1"/>
    <col min="7427" max="7429" width="7.375" style="139" customWidth="1"/>
    <col min="7430" max="7430" width="10.75" style="139" customWidth="1"/>
    <col min="7431" max="7663" width="9.125" style="139"/>
    <col min="7664" max="7664" width="6.625" style="139" customWidth="1"/>
    <col min="7665" max="7665" width="11.375" style="139" customWidth="1"/>
    <col min="7666" max="7666" width="6.875" style="139" customWidth="1"/>
    <col min="7667" max="7667" width="16.375" style="139" customWidth="1"/>
    <col min="7668" max="7668" width="14.125" style="139" customWidth="1"/>
    <col min="7669" max="7669" width="5.375" style="139" customWidth="1"/>
    <col min="7670" max="7670" width="44.875" style="139" customWidth="1"/>
    <col min="7671" max="7671" width="7.25" style="139" customWidth="1"/>
    <col min="7672" max="7672" width="6.375" style="139" customWidth="1"/>
    <col min="7673" max="7673" width="11.875" style="139" customWidth="1"/>
    <col min="7674" max="7674" width="14.625" style="139" customWidth="1"/>
    <col min="7675" max="7675" width="14.375" style="139" customWidth="1"/>
    <col min="7676" max="7676" width="12.75" style="139" customWidth="1"/>
    <col min="7677" max="7677" width="13.875" style="139" customWidth="1"/>
    <col min="7678" max="7678" width="14.375" style="139" customWidth="1"/>
    <col min="7679" max="7679" width="12.75" style="139" customWidth="1"/>
    <col min="7680" max="7680" width="13.875" style="139" customWidth="1"/>
    <col min="7681" max="7681" width="14.375" style="139" customWidth="1"/>
    <col min="7682" max="7682" width="12.75" style="139" customWidth="1"/>
    <col min="7683" max="7685" width="7.375" style="139" customWidth="1"/>
    <col min="7686" max="7686" width="10.75" style="139" customWidth="1"/>
    <col min="7687" max="7919" width="9.125" style="139"/>
    <col min="7920" max="7920" width="6.625" style="139" customWidth="1"/>
    <col min="7921" max="7921" width="11.375" style="139" customWidth="1"/>
    <col min="7922" max="7922" width="6.875" style="139" customWidth="1"/>
    <col min="7923" max="7923" width="16.375" style="139" customWidth="1"/>
    <col min="7924" max="7924" width="14.125" style="139" customWidth="1"/>
    <col min="7925" max="7925" width="5.375" style="139" customWidth="1"/>
    <col min="7926" max="7926" width="44.875" style="139" customWidth="1"/>
    <col min="7927" max="7927" width="7.25" style="139" customWidth="1"/>
    <col min="7928" max="7928" width="6.375" style="139" customWidth="1"/>
    <col min="7929" max="7929" width="11.875" style="139" customWidth="1"/>
    <col min="7930" max="7930" width="14.625" style="139" customWidth="1"/>
    <col min="7931" max="7931" width="14.375" style="139" customWidth="1"/>
    <col min="7932" max="7932" width="12.75" style="139" customWidth="1"/>
    <col min="7933" max="7933" width="13.875" style="139" customWidth="1"/>
    <col min="7934" max="7934" width="14.375" style="139" customWidth="1"/>
    <col min="7935" max="7935" width="12.75" style="139" customWidth="1"/>
    <col min="7936" max="7936" width="13.875" style="139" customWidth="1"/>
    <col min="7937" max="7937" width="14.375" style="139" customWidth="1"/>
    <col min="7938" max="7938" width="12.75" style="139" customWidth="1"/>
    <col min="7939" max="7941" width="7.375" style="139" customWidth="1"/>
    <col min="7942" max="7942" width="10.75" style="139" customWidth="1"/>
    <col min="7943" max="8175" width="9.125" style="139"/>
    <col min="8176" max="8176" width="6.625" style="139" customWidth="1"/>
    <col min="8177" max="8177" width="11.375" style="139" customWidth="1"/>
    <col min="8178" max="8178" width="6.875" style="139" customWidth="1"/>
    <col min="8179" max="8179" width="16.375" style="139" customWidth="1"/>
    <col min="8180" max="8180" width="14.125" style="139" customWidth="1"/>
    <col min="8181" max="8181" width="5.375" style="139" customWidth="1"/>
    <col min="8182" max="8182" width="44.875" style="139" customWidth="1"/>
    <col min="8183" max="8183" width="7.25" style="139" customWidth="1"/>
    <col min="8184" max="8184" width="6.375" style="139" customWidth="1"/>
    <col min="8185" max="8185" width="11.875" style="139" customWidth="1"/>
    <col min="8186" max="8186" width="14.625" style="139" customWidth="1"/>
    <col min="8187" max="8187" width="14.375" style="139" customWidth="1"/>
    <col min="8188" max="8188" width="12.75" style="139" customWidth="1"/>
    <col min="8189" max="8189" width="13.875" style="139" customWidth="1"/>
    <col min="8190" max="8190" width="14.375" style="139" customWidth="1"/>
    <col min="8191" max="8191" width="12.75" style="139" customWidth="1"/>
    <col min="8192" max="8192" width="13.875" style="139" customWidth="1"/>
    <col min="8193" max="8193" width="14.375" style="139" customWidth="1"/>
    <col min="8194" max="8194" width="12.75" style="139" customWidth="1"/>
    <col min="8195" max="8197" width="7.375" style="139" customWidth="1"/>
    <col min="8198" max="8198" width="10.75" style="139" customWidth="1"/>
    <col min="8199" max="8431" width="9.125" style="139"/>
    <col min="8432" max="8432" width="6.625" style="139" customWidth="1"/>
    <col min="8433" max="8433" width="11.375" style="139" customWidth="1"/>
    <col min="8434" max="8434" width="6.875" style="139" customWidth="1"/>
    <col min="8435" max="8435" width="16.375" style="139" customWidth="1"/>
    <col min="8436" max="8436" width="14.125" style="139" customWidth="1"/>
    <col min="8437" max="8437" width="5.375" style="139" customWidth="1"/>
    <col min="8438" max="8438" width="44.875" style="139" customWidth="1"/>
    <col min="8439" max="8439" width="7.25" style="139" customWidth="1"/>
    <col min="8440" max="8440" width="6.375" style="139" customWidth="1"/>
    <col min="8441" max="8441" width="11.875" style="139" customWidth="1"/>
    <col min="8442" max="8442" width="14.625" style="139" customWidth="1"/>
    <col min="8443" max="8443" width="14.375" style="139" customWidth="1"/>
    <col min="8444" max="8444" width="12.75" style="139" customWidth="1"/>
    <col min="8445" max="8445" width="13.875" style="139" customWidth="1"/>
    <col min="8446" max="8446" width="14.375" style="139" customWidth="1"/>
    <col min="8447" max="8447" width="12.75" style="139" customWidth="1"/>
    <col min="8448" max="8448" width="13.875" style="139" customWidth="1"/>
    <col min="8449" max="8449" width="14.375" style="139" customWidth="1"/>
    <col min="8450" max="8450" width="12.75" style="139" customWidth="1"/>
    <col min="8451" max="8453" width="7.375" style="139" customWidth="1"/>
    <col min="8454" max="8454" width="10.75" style="139" customWidth="1"/>
    <col min="8455" max="8687" width="9.125" style="139"/>
    <col min="8688" max="8688" width="6.625" style="139" customWidth="1"/>
    <col min="8689" max="8689" width="11.375" style="139" customWidth="1"/>
    <col min="8690" max="8690" width="6.875" style="139" customWidth="1"/>
    <col min="8691" max="8691" width="16.375" style="139" customWidth="1"/>
    <col min="8692" max="8692" width="14.125" style="139" customWidth="1"/>
    <col min="8693" max="8693" width="5.375" style="139" customWidth="1"/>
    <col min="8694" max="8694" width="44.875" style="139" customWidth="1"/>
    <col min="8695" max="8695" width="7.25" style="139" customWidth="1"/>
    <col min="8696" max="8696" width="6.375" style="139" customWidth="1"/>
    <col min="8697" max="8697" width="11.875" style="139" customWidth="1"/>
    <col min="8698" max="8698" width="14.625" style="139" customWidth="1"/>
    <col min="8699" max="8699" width="14.375" style="139" customWidth="1"/>
    <col min="8700" max="8700" width="12.75" style="139" customWidth="1"/>
    <col min="8701" max="8701" width="13.875" style="139" customWidth="1"/>
    <col min="8702" max="8702" width="14.375" style="139" customWidth="1"/>
    <col min="8703" max="8703" width="12.75" style="139" customWidth="1"/>
    <col min="8704" max="8704" width="13.875" style="139" customWidth="1"/>
    <col min="8705" max="8705" width="14.375" style="139" customWidth="1"/>
    <col min="8706" max="8706" width="12.75" style="139" customWidth="1"/>
    <col min="8707" max="8709" width="7.375" style="139" customWidth="1"/>
    <col min="8710" max="8710" width="10.75" style="139" customWidth="1"/>
    <col min="8711" max="8943" width="9.125" style="139"/>
    <col min="8944" max="8944" width="6.625" style="139" customWidth="1"/>
    <col min="8945" max="8945" width="11.375" style="139" customWidth="1"/>
    <col min="8946" max="8946" width="6.875" style="139" customWidth="1"/>
    <col min="8947" max="8947" width="16.375" style="139" customWidth="1"/>
    <col min="8948" max="8948" width="14.125" style="139" customWidth="1"/>
    <col min="8949" max="8949" width="5.375" style="139" customWidth="1"/>
    <col min="8950" max="8950" width="44.875" style="139" customWidth="1"/>
    <col min="8951" max="8951" width="7.25" style="139" customWidth="1"/>
    <col min="8952" max="8952" width="6.375" style="139" customWidth="1"/>
    <col min="8953" max="8953" width="11.875" style="139" customWidth="1"/>
    <col min="8954" max="8954" width="14.625" style="139" customWidth="1"/>
    <col min="8955" max="8955" width="14.375" style="139" customWidth="1"/>
    <col min="8956" max="8956" width="12.75" style="139" customWidth="1"/>
    <col min="8957" max="8957" width="13.875" style="139" customWidth="1"/>
    <col min="8958" max="8958" width="14.375" style="139" customWidth="1"/>
    <col min="8959" max="8959" width="12.75" style="139" customWidth="1"/>
    <col min="8960" max="8960" width="13.875" style="139" customWidth="1"/>
    <col min="8961" max="8961" width="14.375" style="139" customWidth="1"/>
    <col min="8962" max="8962" width="12.75" style="139" customWidth="1"/>
    <col min="8963" max="8965" width="7.375" style="139" customWidth="1"/>
    <col min="8966" max="8966" width="10.75" style="139" customWidth="1"/>
    <col min="8967" max="9199" width="9.125" style="139"/>
    <col min="9200" max="9200" width="6.625" style="139" customWidth="1"/>
    <col min="9201" max="9201" width="11.375" style="139" customWidth="1"/>
    <col min="9202" max="9202" width="6.875" style="139" customWidth="1"/>
    <col min="9203" max="9203" width="16.375" style="139" customWidth="1"/>
    <col min="9204" max="9204" width="14.125" style="139" customWidth="1"/>
    <col min="9205" max="9205" width="5.375" style="139" customWidth="1"/>
    <col min="9206" max="9206" width="44.875" style="139" customWidth="1"/>
    <col min="9207" max="9207" width="7.25" style="139" customWidth="1"/>
    <col min="9208" max="9208" width="6.375" style="139" customWidth="1"/>
    <col min="9209" max="9209" width="11.875" style="139" customWidth="1"/>
    <col min="9210" max="9210" width="14.625" style="139" customWidth="1"/>
    <col min="9211" max="9211" width="14.375" style="139" customWidth="1"/>
    <col min="9212" max="9212" width="12.75" style="139" customWidth="1"/>
    <col min="9213" max="9213" width="13.875" style="139" customWidth="1"/>
    <col min="9214" max="9214" width="14.375" style="139" customWidth="1"/>
    <col min="9215" max="9215" width="12.75" style="139" customWidth="1"/>
    <col min="9216" max="9216" width="13.875" style="139" customWidth="1"/>
    <col min="9217" max="9217" width="14.375" style="139" customWidth="1"/>
    <col min="9218" max="9218" width="12.75" style="139" customWidth="1"/>
    <col min="9219" max="9221" width="7.375" style="139" customWidth="1"/>
    <col min="9222" max="9222" width="10.75" style="139" customWidth="1"/>
    <col min="9223" max="9455" width="9.125" style="139"/>
    <col min="9456" max="9456" width="6.625" style="139" customWidth="1"/>
    <col min="9457" max="9457" width="11.375" style="139" customWidth="1"/>
    <col min="9458" max="9458" width="6.875" style="139" customWidth="1"/>
    <col min="9459" max="9459" width="16.375" style="139" customWidth="1"/>
    <col min="9460" max="9460" width="14.125" style="139" customWidth="1"/>
    <col min="9461" max="9461" width="5.375" style="139" customWidth="1"/>
    <col min="9462" max="9462" width="44.875" style="139" customWidth="1"/>
    <col min="9463" max="9463" width="7.25" style="139" customWidth="1"/>
    <col min="9464" max="9464" width="6.375" style="139" customWidth="1"/>
    <col min="9465" max="9465" width="11.875" style="139" customWidth="1"/>
    <col min="9466" max="9466" width="14.625" style="139" customWidth="1"/>
    <col min="9467" max="9467" width="14.375" style="139" customWidth="1"/>
    <col min="9468" max="9468" width="12.75" style="139" customWidth="1"/>
    <col min="9469" max="9469" width="13.875" style="139" customWidth="1"/>
    <col min="9470" max="9470" width="14.375" style="139" customWidth="1"/>
    <col min="9471" max="9471" width="12.75" style="139" customWidth="1"/>
    <col min="9472" max="9472" width="13.875" style="139" customWidth="1"/>
    <col min="9473" max="9473" width="14.375" style="139" customWidth="1"/>
    <col min="9474" max="9474" width="12.75" style="139" customWidth="1"/>
    <col min="9475" max="9477" width="7.375" style="139" customWidth="1"/>
    <col min="9478" max="9478" width="10.75" style="139" customWidth="1"/>
    <col min="9479" max="9711" width="9.125" style="139"/>
    <col min="9712" max="9712" width="6.625" style="139" customWidth="1"/>
    <col min="9713" max="9713" width="11.375" style="139" customWidth="1"/>
    <col min="9714" max="9714" width="6.875" style="139" customWidth="1"/>
    <col min="9715" max="9715" width="16.375" style="139" customWidth="1"/>
    <col min="9716" max="9716" width="14.125" style="139" customWidth="1"/>
    <col min="9717" max="9717" width="5.375" style="139" customWidth="1"/>
    <col min="9718" max="9718" width="44.875" style="139" customWidth="1"/>
    <col min="9719" max="9719" width="7.25" style="139" customWidth="1"/>
    <col min="9720" max="9720" width="6.375" style="139" customWidth="1"/>
    <col min="9721" max="9721" width="11.875" style="139" customWidth="1"/>
    <col min="9722" max="9722" width="14.625" style="139" customWidth="1"/>
    <col min="9723" max="9723" width="14.375" style="139" customWidth="1"/>
    <col min="9724" max="9724" width="12.75" style="139" customWidth="1"/>
    <col min="9725" max="9725" width="13.875" style="139" customWidth="1"/>
    <col min="9726" max="9726" width="14.375" style="139" customWidth="1"/>
    <col min="9727" max="9727" width="12.75" style="139" customWidth="1"/>
    <col min="9728" max="9728" width="13.875" style="139" customWidth="1"/>
    <col min="9729" max="9729" width="14.375" style="139" customWidth="1"/>
    <col min="9730" max="9730" width="12.75" style="139" customWidth="1"/>
    <col min="9731" max="9733" width="7.375" style="139" customWidth="1"/>
    <col min="9734" max="9734" width="10.75" style="139" customWidth="1"/>
    <col min="9735" max="9967" width="9.125" style="139"/>
    <col min="9968" max="9968" width="6.625" style="139" customWidth="1"/>
    <col min="9969" max="9969" width="11.375" style="139" customWidth="1"/>
    <col min="9970" max="9970" width="6.875" style="139" customWidth="1"/>
    <col min="9971" max="9971" width="16.375" style="139" customWidth="1"/>
    <col min="9972" max="9972" width="14.125" style="139" customWidth="1"/>
    <col min="9973" max="9973" width="5.375" style="139" customWidth="1"/>
    <col min="9974" max="9974" width="44.875" style="139" customWidth="1"/>
    <col min="9975" max="9975" width="7.25" style="139" customWidth="1"/>
    <col min="9976" max="9976" width="6.375" style="139" customWidth="1"/>
    <col min="9977" max="9977" width="11.875" style="139" customWidth="1"/>
    <col min="9978" max="9978" width="14.625" style="139" customWidth="1"/>
    <col min="9979" max="9979" width="14.375" style="139" customWidth="1"/>
    <col min="9980" max="9980" width="12.75" style="139" customWidth="1"/>
    <col min="9981" max="9981" width="13.875" style="139" customWidth="1"/>
    <col min="9982" max="9982" width="14.375" style="139" customWidth="1"/>
    <col min="9983" max="9983" width="12.75" style="139" customWidth="1"/>
    <col min="9984" max="9984" width="13.875" style="139" customWidth="1"/>
    <col min="9985" max="9985" width="14.375" style="139" customWidth="1"/>
    <col min="9986" max="9986" width="12.75" style="139" customWidth="1"/>
    <col min="9987" max="9989" width="7.375" style="139" customWidth="1"/>
    <col min="9990" max="9990" width="10.75" style="139" customWidth="1"/>
    <col min="9991" max="10223" width="9.125" style="139"/>
    <col min="10224" max="10224" width="6.625" style="139" customWidth="1"/>
    <col min="10225" max="10225" width="11.375" style="139" customWidth="1"/>
    <col min="10226" max="10226" width="6.875" style="139" customWidth="1"/>
    <col min="10227" max="10227" width="16.375" style="139" customWidth="1"/>
    <col min="10228" max="10228" width="14.125" style="139" customWidth="1"/>
    <col min="10229" max="10229" width="5.375" style="139" customWidth="1"/>
    <col min="10230" max="10230" width="44.875" style="139" customWidth="1"/>
    <col min="10231" max="10231" width="7.25" style="139" customWidth="1"/>
    <col min="10232" max="10232" width="6.375" style="139" customWidth="1"/>
    <col min="10233" max="10233" width="11.875" style="139" customWidth="1"/>
    <col min="10234" max="10234" width="14.625" style="139" customWidth="1"/>
    <col min="10235" max="10235" width="14.375" style="139" customWidth="1"/>
    <col min="10236" max="10236" width="12.75" style="139" customWidth="1"/>
    <col min="10237" max="10237" width="13.875" style="139" customWidth="1"/>
    <col min="10238" max="10238" width="14.375" style="139" customWidth="1"/>
    <col min="10239" max="10239" width="12.75" style="139" customWidth="1"/>
    <col min="10240" max="10240" width="13.875" style="139" customWidth="1"/>
    <col min="10241" max="10241" width="14.375" style="139" customWidth="1"/>
    <col min="10242" max="10242" width="12.75" style="139" customWidth="1"/>
    <col min="10243" max="10245" width="7.375" style="139" customWidth="1"/>
    <col min="10246" max="10246" width="10.75" style="139" customWidth="1"/>
    <col min="10247" max="10479" width="9.125" style="139"/>
    <col min="10480" max="10480" width="6.625" style="139" customWidth="1"/>
    <col min="10481" max="10481" width="11.375" style="139" customWidth="1"/>
    <col min="10482" max="10482" width="6.875" style="139" customWidth="1"/>
    <col min="10483" max="10483" width="16.375" style="139" customWidth="1"/>
    <col min="10484" max="10484" width="14.125" style="139" customWidth="1"/>
    <col min="10485" max="10485" width="5.375" style="139" customWidth="1"/>
    <col min="10486" max="10486" width="44.875" style="139" customWidth="1"/>
    <col min="10487" max="10487" width="7.25" style="139" customWidth="1"/>
    <col min="10488" max="10488" width="6.375" style="139" customWidth="1"/>
    <col min="10489" max="10489" width="11.875" style="139" customWidth="1"/>
    <col min="10490" max="10490" width="14.625" style="139" customWidth="1"/>
    <col min="10491" max="10491" width="14.375" style="139" customWidth="1"/>
    <col min="10492" max="10492" width="12.75" style="139" customWidth="1"/>
    <col min="10493" max="10493" width="13.875" style="139" customWidth="1"/>
    <col min="10494" max="10494" width="14.375" style="139" customWidth="1"/>
    <col min="10495" max="10495" width="12.75" style="139" customWidth="1"/>
    <col min="10496" max="10496" width="13.875" style="139" customWidth="1"/>
    <col min="10497" max="10497" width="14.375" style="139" customWidth="1"/>
    <col min="10498" max="10498" width="12.75" style="139" customWidth="1"/>
    <col min="10499" max="10501" width="7.375" style="139" customWidth="1"/>
    <col min="10502" max="10502" width="10.75" style="139" customWidth="1"/>
    <col min="10503" max="10735" width="9.125" style="139"/>
    <col min="10736" max="10736" width="6.625" style="139" customWidth="1"/>
    <col min="10737" max="10737" width="11.375" style="139" customWidth="1"/>
    <col min="10738" max="10738" width="6.875" style="139" customWidth="1"/>
    <col min="10739" max="10739" width="16.375" style="139" customWidth="1"/>
    <col min="10740" max="10740" width="14.125" style="139" customWidth="1"/>
    <col min="10741" max="10741" width="5.375" style="139" customWidth="1"/>
    <col min="10742" max="10742" width="44.875" style="139" customWidth="1"/>
    <col min="10743" max="10743" width="7.25" style="139" customWidth="1"/>
    <col min="10744" max="10744" width="6.375" style="139" customWidth="1"/>
    <col min="10745" max="10745" width="11.875" style="139" customWidth="1"/>
    <col min="10746" max="10746" width="14.625" style="139" customWidth="1"/>
    <col min="10747" max="10747" width="14.375" style="139" customWidth="1"/>
    <col min="10748" max="10748" width="12.75" style="139" customWidth="1"/>
    <col min="10749" max="10749" width="13.875" style="139" customWidth="1"/>
    <col min="10750" max="10750" width="14.375" style="139" customWidth="1"/>
    <col min="10751" max="10751" width="12.75" style="139" customWidth="1"/>
    <col min="10752" max="10752" width="13.875" style="139" customWidth="1"/>
    <col min="10753" max="10753" width="14.375" style="139" customWidth="1"/>
    <col min="10754" max="10754" width="12.75" style="139" customWidth="1"/>
    <col min="10755" max="10757" width="7.375" style="139" customWidth="1"/>
    <col min="10758" max="10758" width="10.75" style="139" customWidth="1"/>
    <col min="10759" max="10991" width="9.125" style="139"/>
    <col min="10992" max="10992" width="6.625" style="139" customWidth="1"/>
    <col min="10993" max="10993" width="11.375" style="139" customWidth="1"/>
    <col min="10994" max="10994" width="6.875" style="139" customWidth="1"/>
    <col min="10995" max="10995" width="16.375" style="139" customWidth="1"/>
    <col min="10996" max="10996" width="14.125" style="139" customWidth="1"/>
    <col min="10997" max="10997" width="5.375" style="139" customWidth="1"/>
    <col min="10998" max="10998" width="44.875" style="139" customWidth="1"/>
    <col min="10999" max="10999" width="7.25" style="139" customWidth="1"/>
    <col min="11000" max="11000" width="6.375" style="139" customWidth="1"/>
    <col min="11001" max="11001" width="11.875" style="139" customWidth="1"/>
    <col min="11002" max="11002" width="14.625" style="139" customWidth="1"/>
    <col min="11003" max="11003" width="14.375" style="139" customWidth="1"/>
    <col min="11004" max="11004" width="12.75" style="139" customWidth="1"/>
    <col min="11005" max="11005" width="13.875" style="139" customWidth="1"/>
    <col min="11006" max="11006" width="14.375" style="139" customWidth="1"/>
    <col min="11007" max="11007" width="12.75" style="139" customWidth="1"/>
    <col min="11008" max="11008" width="13.875" style="139" customWidth="1"/>
    <col min="11009" max="11009" width="14.375" style="139" customWidth="1"/>
    <col min="11010" max="11010" width="12.75" style="139" customWidth="1"/>
    <col min="11011" max="11013" width="7.375" style="139" customWidth="1"/>
    <col min="11014" max="11014" width="10.75" style="139" customWidth="1"/>
    <col min="11015" max="11247" width="9.125" style="139"/>
    <col min="11248" max="11248" width="6.625" style="139" customWidth="1"/>
    <col min="11249" max="11249" width="11.375" style="139" customWidth="1"/>
    <col min="11250" max="11250" width="6.875" style="139" customWidth="1"/>
    <col min="11251" max="11251" width="16.375" style="139" customWidth="1"/>
    <col min="11252" max="11252" width="14.125" style="139" customWidth="1"/>
    <col min="11253" max="11253" width="5.375" style="139" customWidth="1"/>
    <col min="11254" max="11254" width="44.875" style="139" customWidth="1"/>
    <col min="11255" max="11255" width="7.25" style="139" customWidth="1"/>
    <col min="11256" max="11256" width="6.375" style="139" customWidth="1"/>
    <col min="11257" max="11257" width="11.875" style="139" customWidth="1"/>
    <col min="11258" max="11258" width="14.625" style="139" customWidth="1"/>
    <col min="11259" max="11259" width="14.375" style="139" customWidth="1"/>
    <col min="11260" max="11260" width="12.75" style="139" customWidth="1"/>
    <col min="11261" max="11261" width="13.875" style="139" customWidth="1"/>
    <col min="11262" max="11262" width="14.375" style="139" customWidth="1"/>
    <col min="11263" max="11263" width="12.75" style="139" customWidth="1"/>
    <col min="11264" max="11264" width="13.875" style="139" customWidth="1"/>
    <col min="11265" max="11265" width="14.375" style="139" customWidth="1"/>
    <col min="11266" max="11266" width="12.75" style="139" customWidth="1"/>
    <col min="11267" max="11269" width="7.375" style="139" customWidth="1"/>
    <col min="11270" max="11270" width="10.75" style="139" customWidth="1"/>
    <col min="11271" max="11503" width="9.125" style="139"/>
    <col min="11504" max="11504" width="6.625" style="139" customWidth="1"/>
    <col min="11505" max="11505" width="11.375" style="139" customWidth="1"/>
    <col min="11506" max="11506" width="6.875" style="139" customWidth="1"/>
    <col min="11507" max="11507" width="16.375" style="139" customWidth="1"/>
    <col min="11508" max="11508" width="14.125" style="139" customWidth="1"/>
    <col min="11509" max="11509" width="5.375" style="139" customWidth="1"/>
    <col min="11510" max="11510" width="44.875" style="139" customWidth="1"/>
    <col min="11511" max="11511" width="7.25" style="139" customWidth="1"/>
    <col min="11512" max="11512" width="6.375" style="139" customWidth="1"/>
    <col min="11513" max="11513" width="11.875" style="139" customWidth="1"/>
    <col min="11514" max="11514" width="14.625" style="139" customWidth="1"/>
    <col min="11515" max="11515" width="14.375" style="139" customWidth="1"/>
    <col min="11516" max="11516" width="12.75" style="139" customWidth="1"/>
    <col min="11517" max="11517" width="13.875" style="139" customWidth="1"/>
    <col min="11518" max="11518" width="14.375" style="139" customWidth="1"/>
    <col min="11519" max="11519" width="12.75" style="139" customWidth="1"/>
    <col min="11520" max="11520" width="13.875" style="139" customWidth="1"/>
    <col min="11521" max="11521" width="14.375" style="139" customWidth="1"/>
    <col min="11522" max="11522" width="12.75" style="139" customWidth="1"/>
    <col min="11523" max="11525" width="7.375" style="139" customWidth="1"/>
    <col min="11526" max="11526" width="10.75" style="139" customWidth="1"/>
    <col min="11527" max="11759" width="9.125" style="139"/>
    <col min="11760" max="11760" width="6.625" style="139" customWidth="1"/>
    <col min="11761" max="11761" width="11.375" style="139" customWidth="1"/>
    <col min="11762" max="11762" width="6.875" style="139" customWidth="1"/>
    <col min="11763" max="11763" width="16.375" style="139" customWidth="1"/>
    <col min="11764" max="11764" width="14.125" style="139" customWidth="1"/>
    <col min="11765" max="11765" width="5.375" style="139" customWidth="1"/>
    <col min="11766" max="11766" width="44.875" style="139" customWidth="1"/>
    <col min="11767" max="11767" width="7.25" style="139" customWidth="1"/>
    <col min="11768" max="11768" width="6.375" style="139" customWidth="1"/>
    <col min="11769" max="11769" width="11.875" style="139" customWidth="1"/>
    <col min="11770" max="11770" width="14.625" style="139" customWidth="1"/>
    <col min="11771" max="11771" width="14.375" style="139" customWidth="1"/>
    <col min="11772" max="11772" width="12.75" style="139" customWidth="1"/>
    <col min="11773" max="11773" width="13.875" style="139" customWidth="1"/>
    <col min="11774" max="11774" width="14.375" style="139" customWidth="1"/>
    <col min="11775" max="11775" width="12.75" style="139" customWidth="1"/>
    <col min="11776" max="11776" width="13.875" style="139" customWidth="1"/>
    <col min="11777" max="11777" width="14.375" style="139" customWidth="1"/>
    <col min="11778" max="11778" width="12.75" style="139" customWidth="1"/>
    <col min="11779" max="11781" width="7.375" style="139" customWidth="1"/>
    <col min="11782" max="11782" width="10.75" style="139" customWidth="1"/>
    <col min="11783" max="12015" width="9.125" style="139"/>
    <col min="12016" max="12016" width="6.625" style="139" customWidth="1"/>
    <col min="12017" max="12017" width="11.375" style="139" customWidth="1"/>
    <col min="12018" max="12018" width="6.875" style="139" customWidth="1"/>
    <col min="12019" max="12019" width="16.375" style="139" customWidth="1"/>
    <col min="12020" max="12020" width="14.125" style="139" customWidth="1"/>
    <col min="12021" max="12021" width="5.375" style="139" customWidth="1"/>
    <col min="12022" max="12022" width="44.875" style="139" customWidth="1"/>
    <col min="12023" max="12023" width="7.25" style="139" customWidth="1"/>
    <col min="12024" max="12024" width="6.375" style="139" customWidth="1"/>
    <col min="12025" max="12025" width="11.875" style="139" customWidth="1"/>
    <col min="12026" max="12026" width="14.625" style="139" customWidth="1"/>
    <col min="12027" max="12027" width="14.375" style="139" customWidth="1"/>
    <col min="12028" max="12028" width="12.75" style="139" customWidth="1"/>
    <col min="12029" max="12029" width="13.875" style="139" customWidth="1"/>
    <col min="12030" max="12030" width="14.375" style="139" customWidth="1"/>
    <col min="12031" max="12031" width="12.75" style="139" customWidth="1"/>
    <col min="12032" max="12032" width="13.875" style="139" customWidth="1"/>
    <col min="12033" max="12033" width="14.375" style="139" customWidth="1"/>
    <col min="12034" max="12034" width="12.75" style="139" customWidth="1"/>
    <col min="12035" max="12037" width="7.375" style="139" customWidth="1"/>
    <col min="12038" max="12038" width="10.75" style="139" customWidth="1"/>
    <col min="12039" max="12271" width="9.125" style="139"/>
    <col min="12272" max="12272" width="6.625" style="139" customWidth="1"/>
    <col min="12273" max="12273" width="11.375" style="139" customWidth="1"/>
    <col min="12274" max="12274" width="6.875" style="139" customWidth="1"/>
    <col min="12275" max="12275" width="16.375" style="139" customWidth="1"/>
    <col min="12276" max="12276" width="14.125" style="139" customWidth="1"/>
    <col min="12277" max="12277" width="5.375" style="139" customWidth="1"/>
    <col min="12278" max="12278" width="44.875" style="139" customWidth="1"/>
    <col min="12279" max="12279" width="7.25" style="139" customWidth="1"/>
    <col min="12280" max="12280" width="6.375" style="139" customWidth="1"/>
    <col min="12281" max="12281" width="11.875" style="139" customWidth="1"/>
    <col min="12282" max="12282" width="14.625" style="139" customWidth="1"/>
    <col min="12283" max="12283" width="14.375" style="139" customWidth="1"/>
    <col min="12284" max="12284" width="12.75" style="139" customWidth="1"/>
    <col min="12285" max="12285" width="13.875" style="139" customWidth="1"/>
    <col min="12286" max="12286" width="14.375" style="139" customWidth="1"/>
    <col min="12287" max="12287" width="12.75" style="139" customWidth="1"/>
    <col min="12288" max="12288" width="13.875" style="139" customWidth="1"/>
    <col min="12289" max="12289" width="14.375" style="139" customWidth="1"/>
    <col min="12290" max="12290" width="12.75" style="139" customWidth="1"/>
    <col min="12291" max="12293" width="7.375" style="139" customWidth="1"/>
    <col min="12294" max="12294" width="10.75" style="139" customWidth="1"/>
    <col min="12295" max="12527" width="9.125" style="139"/>
    <col min="12528" max="12528" width="6.625" style="139" customWidth="1"/>
    <col min="12529" max="12529" width="11.375" style="139" customWidth="1"/>
    <col min="12530" max="12530" width="6.875" style="139" customWidth="1"/>
    <col min="12531" max="12531" width="16.375" style="139" customWidth="1"/>
    <col min="12532" max="12532" width="14.125" style="139" customWidth="1"/>
    <col min="12533" max="12533" width="5.375" style="139" customWidth="1"/>
    <col min="12534" max="12534" width="44.875" style="139" customWidth="1"/>
    <col min="12535" max="12535" width="7.25" style="139" customWidth="1"/>
    <col min="12536" max="12536" width="6.375" style="139" customWidth="1"/>
    <col min="12537" max="12537" width="11.875" style="139" customWidth="1"/>
    <col min="12538" max="12538" width="14.625" style="139" customWidth="1"/>
    <col min="12539" max="12539" width="14.375" style="139" customWidth="1"/>
    <col min="12540" max="12540" width="12.75" style="139" customWidth="1"/>
    <col min="12541" max="12541" width="13.875" style="139" customWidth="1"/>
    <col min="12542" max="12542" width="14.375" style="139" customWidth="1"/>
    <col min="12543" max="12543" width="12.75" style="139" customWidth="1"/>
    <col min="12544" max="12544" width="13.875" style="139" customWidth="1"/>
    <col min="12545" max="12545" width="14.375" style="139" customWidth="1"/>
    <col min="12546" max="12546" width="12.75" style="139" customWidth="1"/>
    <col min="12547" max="12549" width="7.375" style="139" customWidth="1"/>
    <col min="12550" max="12550" width="10.75" style="139" customWidth="1"/>
    <col min="12551" max="12783" width="9.125" style="139"/>
    <col min="12784" max="12784" width="6.625" style="139" customWidth="1"/>
    <col min="12785" max="12785" width="11.375" style="139" customWidth="1"/>
    <col min="12786" max="12786" width="6.875" style="139" customWidth="1"/>
    <col min="12787" max="12787" width="16.375" style="139" customWidth="1"/>
    <col min="12788" max="12788" width="14.125" style="139" customWidth="1"/>
    <col min="12789" max="12789" width="5.375" style="139" customWidth="1"/>
    <col min="12790" max="12790" width="44.875" style="139" customWidth="1"/>
    <col min="12791" max="12791" width="7.25" style="139" customWidth="1"/>
    <col min="12792" max="12792" width="6.375" style="139" customWidth="1"/>
    <col min="12793" max="12793" width="11.875" style="139" customWidth="1"/>
    <col min="12794" max="12794" width="14.625" style="139" customWidth="1"/>
    <col min="12795" max="12795" width="14.375" style="139" customWidth="1"/>
    <col min="12796" max="12796" width="12.75" style="139" customWidth="1"/>
    <col min="12797" max="12797" width="13.875" style="139" customWidth="1"/>
    <col min="12798" max="12798" width="14.375" style="139" customWidth="1"/>
    <col min="12799" max="12799" width="12.75" style="139" customWidth="1"/>
    <col min="12800" max="12800" width="13.875" style="139" customWidth="1"/>
    <col min="12801" max="12801" width="14.375" style="139" customWidth="1"/>
    <col min="12802" max="12802" width="12.75" style="139" customWidth="1"/>
    <col min="12803" max="12805" width="7.375" style="139" customWidth="1"/>
    <col min="12806" max="12806" width="10.75" style="139" customWidth="1"/>
    <col min="12807" max="13039" width="9.125" style="139"/>
    <col min="13040" max="13040" width="6.625" style="139" customWidth="1"/>
    <col min="13041" max="13041" width="11.375" style="139" customWidth="1"/>
    <col min="13042" max="13042" width="6.875" style="139" customWidth="1"/>
    <col min="13043" max="13043" width="16.375" style="139" customWidth="1"/>
    <col min="13044" max="13044" width="14.125" style="139" customWidth="1"/>
    <col min="13045" max="13045" width="5.375" style="139" customWidth="1"/>
    <col min="13046" max="13046" width="44.875" style="139" customWidth="1"/>
    <col min="13047" max="13047" width="7.25" style="139" customWidth="1"/>
    <col min="13048" max="13048" width="6.375" style="139" customWidth="1"/>
    <col min="13049" max="13049" width="11.875" style="139" customWidth="1"/>
    <col min="13050" max="13050" width="14.625" style="139" customWidth="1"/>
    <col min="13051" max="13051" width="14.375" style="139" customWidth="1"/>
    <col min="13052" max="13052" width="12.75" style="139" customWidth="1"/>
    <col min="13053" max="13053" width="13.875" style="139" customWidth="1"/>
    <col min="13054" max="13054" width="14.375" style="139" customWidth="1"/>
    <col min="13055" max="13055" width="12.75" style="139" customWidth="1"/>
    <col min="13056" max="13056" width="13.875" style="139" customWidth="1"/>
    <col min="13057" max="13057" width="14.375" style="139" customWidth="1"/>
    <col min="13058" max="13058" width="12.75" style="139" customWidth="1"/>
    <col min="13059" max="13061" width="7.375" style="139" customWidth="1"/>
    <col min="13062" max="13062" width="10.75" style="139" customWidth="1"/>
    <col min="13063" max="13295" width="9.125" style="139"/>
    <col min="13296" max="13296" width="6.625" style="139" customWidth="1"/>
    <col min="13297" max="13297" width="11.375" style="139" customWidth="1"/>
    <col min="13298" max="13298" width="6.875" style="139" customWidth="1"/>
    <col min="13299" max="13299" width="16.375" style="139" customWidth="1"/>
    <col min="13300" max="13300" width="14.125" style="139" customWidth="1"/>
    <col min="13301" max="13301" width="5.375" style="139" customWidth="1"/>
    <col min="13302" max="13302" width="44.875" style="139" customWidth="1"/>
    <col min="13303" max="13303" width="7.25" style="139" customWidth="1"/>
    <col min="13304" max="13304" width="6.375" style="139" customWidth="1"/>
    <col min="13305" max="13305" width="11.875" style="139" customWidth="1"/>
    <col min="13306" max="13306" width="14.625" style="139" customWidth="1"/>
    <col min="13307" max="13307" width="14.375" style="139" customWidth="1"/>
    <col min="13308" max="13308" width="12.75" style="139" customWidth="1"/>
    <col min="13309" max="13309" width="13.875" style="139" customWidth="1"/>
    <col min="13310" max="13310" width="14.375" style="139" customWidth="1"/>
    <col min="13311" max="13311" width="12.75" style="139" customWidth="1"/>
    <col min="13312" max="13312" width="13.875" style="139" customWidth="1"/>
    <col min="13313" max="13313" width="14.375" style="139" customWidth="1"/>
    <col min="13314" max="13314" width="12.75" style="139" customWidth="1"/>
    <col min="13315" max="13317" width="7.375" style="139" customWidth="1"/>
    <col min="13318" max="13318" width="10.75" style="139" customWidth="1"/>
    <col min="13319" max="13551" width="9.125" style="139"/>
    <col min="13552" max="13552" width="6.625" style="139" customWidth="1"/>
    <col min="13553" max="13553" width="11.375" style="139" customWidth="1"/>
    <col min="13554" max="13554" width="6.875" style="139" customWidth="1"/>
    <col min="13555" max="13555" width="16.375" style="139" customWidth="1"/>
    <col min="13556" max="13556" width="14.125" style="139" customWidth="1"/>
    <col min="13557" max="13557" width="5.375" style="139" customWidth="1"/>
    <col min="13558" max="13558" width="44.875" style="139" customWidth="1"/>
    <col min="13559" max="13559" width="7.25" style="139" customWidth="1"/>
    <col min="13560" max="13560" width="6.375" style="139" customWidth="1"/>
    <col min="13561" max="13561" width="11.875" style="139" customWidth="1"/>
    <col min="13562" max="13562" width="14.625" style="139" customWidth="1"/>
    <col min="13563" max="13563" width="14.375" style="139" customWidth="1"/>
    <col min="13564" max="13564" width="12.75" style="139" customWidth="1"/>
    <col min="13565" max="13565" width="13.875" style="139" customWidth="1"/>
    <col min="13566" max="13566" width="14.375" style="139" customWidth="1"/>
    <col min="13567" max="13567" width="12.75" style="139" customWidth="1"/>
    <col min="13568" max="13568" width="13.875" style="139" customWidth="1"/>
    <col min="13569" max="13569" width="14.375" style="139" customWidth="1"/>
    <col min="13570" max="13570" width="12.75" style="139" customWidth="1"/>
    <col min="13571" max="13573" width="7.375" style="139" customWidth="1"/>
    <col min="13574" max="13574" width="10.75" style="139" customWidth="1"/>
    <col min="13575" max="13807" width="9.125" style="139"/>
    <col min="13808" max="13808" width="6.625" style="139" customWidth="1"/>
    <col min="13809" max="13809" width="11.375" style="139" customWidth="1"/>
    <col min="13810" max="13810" width="6.875" style="139" customWidth="1"/>
    <col min="13811" max="13811" width="16.375" style="139" customWidth="1"/>
    <col min="13812" max="13812" width="14.125" style="139" customWidth="1"/>
    <col min="13813" max="13813" width="5.375" style="139" customWidth="1"/>
    <col min="13814" max="13814" width="44.875" style="139" customWidth="1"/>
    <col min="13815" max="13815" width="7.25" style="139" customWidth="1"/>
    <col min="13816" max="13816" width="6.375" style="139" customWidth="1"/>
    <col min="13817" max="13817" width="11.875" style="139" customWidth="1"/>
    <col min="13818" max="13818" width="14.625" style="139" customWidth="1"/>
    <col min="13819" max="13819" width="14.375" style="139" customWidth="1"/>
    <col min="13820" max="13820" width="12.75" style="139" customWidth="1"/>
    <col min="13821" max="13821" width="13.875" style="139" customWidth="1"/>
    <col min="13822" max="13822" width="14.375" style="139" customWidth="1"/>
    <col min="13823" max="13823" width="12.75" style="139" customWidth="1"/>
    <col min="13824" max="13824" width="13.875" style="139" customWidth="1"/>
    <col min="13825" max="13825" width="14.375" style="139" customWidth="1"/>
    <col min="13826" max="13826" width="12.75" style="139" customWidth="1"/>
    <col min="13827" max="13829" width="7.375" style="139" customWidth="1"/>
    <col min="13830" max="13830" width="10.75" style="139" customWidth="1"/>
    <col min="13831" max="14063" width="9.125" style="139"/>
    <col min="14064" max="14064" width="6.625" style="139" customWidth="1"/>
    <col min="14065" max="14065" width="11.375" style="139" customWidth="1"/>
    <col min="14066" max="14066" width="6.875" style="139" customWidth="1"/>
    <col min="14067" max="14067" width="16.375" style="139" customWidth="1"/>
    <col min="14068" max="14068" width="14.125" style="139" customWidth="1"/>
    <col min="14069" max="14069" width="5.375" style="139" customWidth="1"/>
    <col min="14070" max="14070" width="44.875" style="139" customWidth="1"/>
    <col min="14071" max="14071" width="7.25" style="139" customWidth="1"/>
    <col min="14072" max="14072" width="6.375" style="139" customWidth="1"/>
    <col min="14073" max="14073" width="11.875" style="139" customWidth="1"/>
    <col min="14074" max="14074" width="14.625" style="139" customWidth="1"/>
    <col min="14075" max="14075" width="14.375" style="139" customWidth="1"/>
    <col min="14076" max="14076" width="12.75" style="139" customWidth="1"/>
    <col min="14077" max="14077" width="13.875" style="139" customWidth="1"/>
    <col min="14078" max="14078" width="14.375" style="139" customWidth="1"/>
    <col min="14079" max="14079" width="12.75" style="139" customWidth="1"/>
    <col min="14080" max="14080" width="13.875" style="139" customWidth="1"/>
    <col min="14081" max="14081" width="14.375" style="139" customWidth="1"/>
    <col min="14082" max="14082" width="12.75" style="139" customWidth="1"/>
    <col min="14083" max="14085" width="7.375" style="139" customWidth="1"/>
    <col min="14086" max="14086" width="10.75" style="139" customWidth="1"/>
    <col min="14087" max="14319" width="9.125" style="139"/>
    <col min="14320" max="14320" width="6.625" style="139" customWidth="1"/>
    <col min="14321" max="14321" width="11.375" style="139" customWidth="1"/>
    <col min="14322" max="14322" width="6.875" style="139" customWidth="1"/>
    <col min="14323" max="14323" width="16.375" style="139" customWidth="1"/>
    <col min="14324" max="14324" width="14.125" style="139" customWidth="1"/>
    <col min="14325" max="14325" width="5.375" style="139" customWidth="1"/>
    <col min="14326" max="14326" width="44.875" style="139" customWidth="1"/>
    <col min="14327" max="14327" width="7.25" style="139" customWidth="1"/>
    <col min="14328" max="14328" width="6.375" style="139" customWidth="1"/>
    <col min="14329" max="14329" width="11.875" style="139" customWidth="1"/>
    <col min="14330" max="14330" width="14.625" style="139" customWidth="1"/>
    <col min="14331" max="14331" width="14.375" style="139" customWidth="1"/>
    <col min="14332" max="14332" width="12.75" style="139" customWidth="1"/>
    <col min="14333" max="14333" width="13.875" style="139" customWidth="1"/>
    <col min="14334" max="14334" width="14.375" style="139" customWidth="1"/>
    <col min="14335" max="14335" width="12.75" style="139" customWidth="1"/>
    <col min="14336" max="14336" width="13.875" style="139" customWidth="1"/>
    <col min="14337" max="14337" width="14.375" style="139" customWidth="1"/>
    <col min="14338" max="14338" width="12.75" style="139" customWidth="1"/>
    <col min="14339" max="14341" width="7.375" style="139" customWidth="1"/>
    <col min="14342" max="14342" width="10.75" style="139" customWidth="1"/>
    <col min="14343" max="14575" width="9.125" style="139"/>
    <col min="14576" max="14576" width="6.625" style="139" customWidth="1"/>
    <col min="14577" max="14577" width="11.375" style="139" customWidth="1"/>
    <col min="14578" max="14578" width="6.875" style="139" customWidth="1"/>
    <col min="14579" max="14579" width="16.375" style="139" customWidth="1"/>
    <col min="14580" max="14580" width="14.125" style="139" customWidth="1"/>
    <col min="14581" max="14581" width="5.375" style="139" customWidth="1"/>
    <col min="14582" max="14582" width="44.875" style="139" customWidth="1"/>
    <col min="14583" max="14583" width="7.25" style="139" customWidth="1"/>
    <col min="14584" max="14584" width="6.375" style="139" customWidth="1"/>
    <col min="14585" max="14585" width="11.875" style="139" customWidth="1"/>
    <col min="14586" max="14586" width="14.625" style="139" customWidth="1"/>
    <col min="14587" max="14587" width="14.375" style="139" customWidth="1"/>
    <col min="14588" max="14588" width="12.75" style="139" customWidth="1"/>
    <col min="14589" max="14589" width="13.875" style="139" customWidth="1"/>
    <col min="14590" max="14590" width="14.375" style="139" customWidth="1"/>
    <col min="14591" max="14591" width="12.75" style="139" customWidth="1"/>
    <col min="14592" max="14592" width="13.875" style="139" customWidth="1"/>
    <col min="14593" max="14593" width="14.375" style="139" customWidth="1"/>
    <col min="14594" max="14594" width="12.75" style="139" customWidth="1"/>
    <col min="14595" max="14597" width="7.375" style="139" customWidth="1"/>
    <col min="14598" max="14598" width="10.75" style="139" customWidth="1"/>
    <col min="14599" max="14831" width="9.125" style="139"/>
    <col min="14832" max="14832" width="6.625" style="139" customWidth="1"/>
    <col min="14833" max="14833" width="11.375" style="139" customWidth="1"/>
    <col min="14834" max="14834" width="6.875" style="139" customWidth="1"/>
    <col min="14835" max="14835" width="16.375" style="139" customWidth="1"/>
    <col min="14836" max="14836" width="14.125" style="139" customWidth="1"/>
    <col min="14837" max="14837" width="5.375" style="139" customWidth="1"/>
    <col min="14838" max="14838" width="44.875" style="139" customWidth="1"/>
    <col min="14839" max="14839" width="7.25" style="139" customWidth="1"/>
    <col min="14840" max="14840" width="6.375" style="139" customWidth="1"/>
    <col min="14841" max="14841" width="11.875" style="139" customWidth="1"/>
    <col min="14842" max="14842" width="14.625" style="139" customWidth="1"/>
    <col min="14843" max="14843" width="14.375" style="139" customWidth="1"/>
    <col min="14844" max="14844" width="12.75" style="139" customWidth="1"/>
    <col min="14845" max="14845" width="13.875" style="139" customWidth="1"/>
    <col min="14846" max="14846" width="14.375" style="139" customWidth="1"/>
    <col min="14847" max="14847" width="12.75" style="139" customWidth="1"/>
    <col min="14848" max="14848" width="13.875" style="139" customWidth="1"/>
    <col min="14849" max="14849" width="14.375" style="139" customWidth="1"/>
    <col min="14850" max="14850" width="12.75" style="139" customWidth="1"/>
    <col min="14851" max="14853" width="7.375" style="139" customWidth="1"/>
    <col min="14854" max="14854" width="10.75" style="139" customWidth="1"/>
    <col min="14855" max="15087" width="9.125" style="139"/>
    <col min="15088" max="15088" width="6.625" style="139" customWidth="1"/>
    <col min="15089" max="15089" width="11.375" style="139" customWidth="1"/>
    <col min="15090" max="15090" width="6.875" style="139" customWidth="1"/>
    <col min="15091" max="15091" width="16.375" style="139" customWidth="1"/>
    <col min="15092" max="15092" width="14.125" style="139" customWidth="1"/>
    <col min="15093" max="15093" width="5.375" style="139" customWidth="1"/>
    <col min="15094" max="15094" width="44.875" style="139" customWidth="1"/>
    <col min="15095" max="15095" width="7.25" style="139" customWidth="1"/>
    <col min="15096" max="15096" width="6.375" style="139" customWidth="1"/>
    <col min="15097" max="15097" width="11.875" style="139" customWidth="1"/>
    <col min="15098" max="15098" width="14.625" style="139" customWidth="1"/>
    <col min="15099" max="15099" width="14.375" style="139" customWidth="1"/>
    <col min="15100" max="15100" width="12.75" style="139" customWidth="1"/>
    <col min="15101" max="15101" width="13.875" style="139" customWidth="1"/>
    <col min="15102" max="15102" width="14.375" style="139" customWidth="1"/>
    <col min="15103" max="15103" width="12.75" style="139" customWidth="1"/>
    <col min="15104" max="15104" width="13.875" style="139" customWidth="1"/>
    <col min="15105" max="15105" width="14.375" style="139" customWidth="1"/>
    <col min="15106" max="15106" width="12.75" style="139" customWidth="1"/>
    <col min="15107" max="15109" width="7.375" style="139" customWidth="1"/>
    <col min="15110" max="15110" width="10.75" style="139" customWidth="1"/>
    <col min="15111" max="15343" width="9.125" style="139"/>
    <col min="15344" max="15344" width="6.625" style="139" customWidth="1"/>
    <col min="15345" max="15345" width="11.375" style="139" customWidth="1"/>
    <col min="15346" max="15346" width="6.875" style="139" customWidth="1"/>
    <col min="15347" max="15347" width="16.375" style="139" customWidth="1"/>
    <col min="15348" max="15348" width="14.125" style="139" customWidth="1"/>
    <col min="15349" max="15349" width="5.375" style="139" customWidth="1"/>
    <col min="15350" max="15350" width="44.875" style="139" customWidth="1"/>
    <col min="15351" max="15351" width="7.25" style="139" customWidth="1"/>
    <col min="15352" max="15352" width="6.375" style="139" customWidth="1"/>
    <col min="15353" max="15353" width="11.875" style="139" customWidth="1"/>
    <col min="15354" max="15354" width="14.625" style="139" customWidth="1"/>
    <col min="15355" max="15355" width="14.375" style="139" customWidth="1"/>
    <col min="15356" max="15356" width="12.75" style="139" customWidth="1"/>
    <col min="15357" max="15357" width="13.875" style="139" customWidth="1"/>
    <col min="15358" max="15358" width="14.375" style="139" customWidth="1"/>
    <col min="15359" max="15359" width="12.75" style="139" customWidth="1"/>
    <col min="15360" max="15360" width="13.875" style="139" customWidth="1"/>
    <col min="15361" max="15361" width="14.375" style="139" customWidth="1"/>
    <col min="15362" max="15362" width="12.75" style="139" customWidth="1"/>
    <col min="15363" max="15365" width="7.375" style="139" customWidth="1"/>
    <col min="15366" max="15366" width="10.75" style="139" customWidth="1"/>
    <col min="15367" max="15599" width="9.125" style="139"/>
    <col min="15600" max="15600" width="6.625" style="139" customWidth="1"/>
    <col min="15601" max="15601" width="11.375" style="139" customWidth="1"/>
    <col min="15602" max="15602" width="6.875" style="139" customWidth="1"/>
    <col min="15603" max="15603" width="16.375" style="139" customWidth="1"/>
    <col min="15604" max="15604" width="14.125" style="139" customWidth="1"/>
    <col min="15605" max="15605" width="5.375" style="139" customWidth="1"/>
    <col min="15606" max="15606" width="44.875" style="139" customWidth="1"/>
    <col min="15607" max="15607" width="7.25" style="139" customWidth="1"/>
    <col min="15608" max="15608" width="6.375" style="139" customWidth="1"/>
    <col min="15609" max="15609" width="11.875" style="139" customWidth="1"/>
    <col min="15610" max="15610" width="14.625" style="139" customWidth="1"/>
    <col min="15611" max="15611" width="14.375" style="139" customWidth="1"/>
    <col min="15612" max="15612" width="12.75" style="139" customWidth="1"/>
    <col min="15613" max="15613" width="13.875" style="139" customWidth="1"/>
    <col min="15614" max="15614" width="14.375" style="139" customWidth="1"/>
    <col min="15615" max="15615" width="12.75" style="139" customWidth="1"/>
    <col min="15616" max="15616" width="13.875" style="139" customWidth="1"/>
    <col min="15617" max="15617" width="14.375" style="139" customWidth="1"/>
    <col min="15618" max="15618" width="12.75" style="139" customWidth="1"/>
    <col min="15619" max="15621" width="7.375" style="139" customWidth="1"/>
    <col min="15622" max="15622" width="10.75" style="139" customWidth="1"/>
    <col min="15623" max="15855" width="9.125" style="139"/>
    <col min="15856" max="15856" width="6.625" style="139" customWidth="1"/>
    <col min="15857" max="15857" width="11.375" style="139" customWidth="1"/>
    <col min="15858" max="15858" width="6.875" style="139" customWidth="1"/>
    <col min="15859" max="15859" width="16.375" style="139" customWidth="1"/>
    <col min="15860" max="15860" width="14.125" style="139" customWidth="1"/>
    <col min="15861" max="15861" width="5.375" style="139" customWidth="1"/>
    <col min="15862" max="15862" width="44.875" style="139" customWidth="1"/>
    <col min="15863" max="15863" width="7.25" style="139" customWidth="1"/>
    <col min="15864" max="15864" width="6.375" style="139" customWidth="1"/>
    <col min="15865" max="15865" width="11.875" style="139" customWidth="1"/>
    <col min="15866" max="15866" width="14.625" style="139" customWidth="1"/>
    <col min="15867" max="15867" width="14.375" style="139" customWidth="1"/>
    <col min="15868" max="15868" width="12.75" style="139" customWidth="1"/>
    <col min="15869" max="15869" width="13.875" style="139" customWidth="1"/>
    <col min="15870" max="15870" width="14.375" style="139" customWidth="1"/>
    <col min="15871" max="15871" width="12.75" style="139" customWidth="1"/>
    <col min="15872" max="15872" width="13.875" style="139" customWidth="1"/>
    <col min="15873" max="15873" width="14.375" style="139" customWidth="1"/>
    <col min="15874" max="15874" width="12.75" style="139" customWidth="1"/>
    <col min="15875" max="15877" width="7.375" style="139" customWidth="1"/>
    <col min="15878" max="15878" width="10.75" style="139" customWidth="1"/>
    <col min="15879" max="16111" width="9.125" style="139"/>
    <col min="16112" max="16112" width="6.625" style="139" customWidth="1"/>
    <col min="16113" max="16113" width="11.375" style="139" customWidth="1"/>
    <col min="16114" max="16114" width="6.875" style="139" customWidth="1"/>
    <col min="16115" max="16115" width="16.375" style="139" customWidth="1"/>
    <col min="16116" max="16116" width="14.125" style="139" customWidth="1"/>
    <col min="16117" max="16117" width="5.375" style="139" customWidth="1"/>
    <col min="16118" max="16118" width="44.875" style="139" customWidth="1"/>
    <col min="16119" max="16119" width="7.25" style="139" customWidth="1"/>
    <col min="16120" max="16120" width="6.375" style="139" customWidth="1"/>
    <col min="16121" max="16121" width="11.875" style="139" customWidth="1"/>
    <col min="16122" max="16122" width="14.625" style="139" customWidth="1"/>
    <col min="16123" max="16123" width="14.375" style="139" customWidth="1"/>
    <col min="16124" max="16124" width="12.75" style="139" customWidth="1"/>
    <col min="16125" max="16125" width="13.875" style="139" customWidth="1"/>
    <col min="16126" max="16126" width="14.375" style="139" customWidth="1"/>
    <col min="16127" max="16127" width="12.75" style="139" customWidth="1"/>
    <col min="16128" max="16128" width="13.875" style="139" customWidth="1"/>
    <col min="16129" max="16129" width="14.375" style="139" customWidth="1"/>
    <col min="16130" max="16130" width="12.75" style="139" customWidth="1"/>
    <col min="16131" max="16133" width="7.375" style="139" customWidth="1"/>
    <col min="16134" max="16134" width="10.75" style="139" customWidth="1"/>
    <col min="16135" max="16384" width="9.125" style="139"/>
  </cols>
  <sheetData>
    <row r="1" spans="1:19" x14ac:dyDescent="0.35">
      <c r="A1" s="303" t="s">
        <v>601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135" t="s">
        <v>602</v>
      </c>
      <c r="N1" s="136"/>
      <c r="O1" s="136"/>
      <c r="P1" s="136"/>
    </row>
    <row r="2" spans="1:19" ht="24" customHeight="1" x14ac:dyDescent="0.35">
      <c r="A2" s="304" t="s">
        <v>2357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140"/>
      <c r="N2" s="141"/>
      <c r="O2" s="141"/>
      <c r="P2" s="141"/>
    </row>
    <row r="3" spans="1:19" s="142" customFormat="1" ht="36.75" customHeight="1" x14ac:dyDescent="0.2">
      <c r="A3" s="311" t="s">
        <v>65</v>
      </c>
      <c r="B3" s="311" t="s">
        <v>163</v>
      </c>
      <c r="C3" s="311" t="s">
        <v>164</v>
      </c>
      <c r="D3" s="311" t="s">
        <v>165</v>
      </c>
      <c r="E3" s="311" t="s">
        <v>77</v>
      </c>
      <c r="F3" s="311" t="s">
        <v>166</v>
      </c>
      <c r="G3" s="311" t="s">
        <v>167</v>
      </c>
      <c r="H3" s="323" t="s">
        <v>168</v>
      </c>
      <c r="I3" s="311" t="s">
        <v>169</v>
      </c>
      <c r="J3" s="320" t="s">
        <v>170</v>
      </c>
      <c r="K3" s="321" t="s">
        <v>171</v>
      </c>
      <c r="L3" s="313" t="s">
        <v>597</v>
      </c>
      <c r="M3" s="313" t="s">
        <v>10</v>
      </c>
      <c r="N3" s="316" t="s">
        <v>172</v>
      </c>
      <c r="O3" s="317"/>
      <c r="P3" s="318"/>
      <c r="Q3" s="319" t="s">
        <v>11</v>
      </c>
      <c r="R3" s="315" t="s">
        <v>600</v>
      </c>
      <c r="S3" s="299"/>
    </row>
    <row r="4" spans="1:19" s="142" customFormat="1" ht="63" x14ac:dyDescent="0.2">
      <c r="A4" s="312"/>
      <c r="B4" s="312"/>
      <c r="C4" s="312"/>
      <c r="D4" s="312"/>
      <c r="E4" s="312"/>
      <c r="F4" s="312"/>
      <c r="G4" s="312"/>
      <c r="H4" s="324"/>
      <c r="I4" s="312"/>
      <c r="J4" s="320"/>
      <c r="K4" s="322"/>
      <c r="L4" s="314"/>
      <c r="M4" s="314"/>
      <c r="N4" s="143" t="s">
        <v>173</v>
      </c>
      <c r="O4" s="143" t="s">
        <v>174</v>
      </c>
      <c r="P4" s="143" t="s">
        <v>67</v>
      </c>
      <c r="Q4" s="319"/>
      <c r="R4" s="315"/>
      <c r="S4" s="299"/>
    </row>
    <row r="5" spans="1:19" x14ac:dyDescent="0.35">
      <c r="A5" s="144">
        <v>1</v>
      </c>
      <c r="B5" s="145" t="s">
        <v>59</v>
      </c>
      <c r="C5" s="145" t="s">
        <v>175</v>
      </c>
      <c r="D5" s="145" t="s">
        <v>1424</v>
      </c>
      <c r="E5" s="145" t="s">
        <v>176</v>
      </c>
      <c r="F5" s="145" t="s">
        <v>177</v>
      </c>
      <c r="G5" s="145" t="s">
        <v>178</v>
      </c>
      <c r="H5" s="146"/>
      <c r="I5" s="144"/>
      <c r="J5" s="147"/>
      <c r="K5" s="148"/>
      <c r="L5" s="149"/>
      <c r="M5" s="149"/>
      <c r="N5" s="145"/>
      <c r="O5" s="145"/>
      <c r="P5" s="145"/>
    </row>
    <row r="6" spans="1:19" x14ac:dyDescent="0.35">
      <c r="A6" s="144">
        <v>2</v>
      </c>
      <c r="B6" s="145" t="s">
        <v>59</v>
      </c>
      <c r="C6" s="145" t="s">
        <v>179</v>
      </c>
      <c r="D6" s="145" t="s">
        <v>1424</v>
      </c>
      <c r="E6" s="145" t="s">
        <v>176</v>
      </c>
      <c r="F6" s="145" t="s">
        <v>180</v>
      </c>
      <c r="G6" s="145" t="s">
        <v>181</v>
      </c>
      <c r="H6" s="146">
        <v>9017</v>
      </c>
      <c r="I6" s="144">
        <v>5</v>
      </c>
      <c r="J6" s="147">
        <f>บึงกาฬ!F10</f>
        <v>888441.07</v>
      </c>
      <c r="K6" s="148">
        <f>บึงกาฬ!AK10</f>
        <v>1006920.6599999999</v>
      </c>
      <c r="L6" s="149">
        <f>บึงกาฬ!AL10</f>
        <v>3629295.9000000004</v>
      </c>
      <c r="M6" s="149">
        <f>บึงกาฬ!AM10</f>
        <v>3085728.0799999996</v>
      </c>
      <c r="N6" s="145"/>
      <c r="O6" s="145"/>
      <c r="P6" s="145"/>
      <c r="Q6" s="137">
        <f>L6-M6</f>
        <v>543567.82000000076</v>
      </c>
      <c r="R6" s="138">
        <f>L6/H6</f>
        <v>402.49483198403021</v>
      </c>
    </row>
    <row r="7" spans="1:19" x14ac:dyDescent="0.35">
      <c r="A7" s="144">
        <v>3</v>
      </c>
      <c r="B7" s="145" t="s">
        <v>59</v>
      </c>
      <c r="C7" s="145" t="s">
        <v>182</v>
      </c>
      <c r="D7" s="145" t="s">
        <v>1424</v>
      </c>
      <c r="E7" s="145" t="s">
        <v>176</v>
      </c>
      <c r="F7" s="145" t="s">
        <v>180</v>
      </c>
      <c r="G7" s="145" t="s">
        <v>183</v>
      </c>
      <c r="H7" s="146">
        <v>4386</v>
      </c>
      <c r="I7" s="144">
        <v>3</v>
      </c>
      <c r="J7" s="147">
        <f>บึงกาฬ!F11</f>
        <v>671206.83</v>
      </c>
      <c r="K7" s="148">
        <f>บึงกาฬ!AK11</f>
        <v>696533.17999999993</v>
      </c>
      <c r="L7" s="149">
        <f>บึงกาฬ!AL11</f>
        <v>1980090.14</v>
      </c>
      <c r="M7" s="149">
        <f>บึงกาฬ!AM11</f>
        <v>1780837.9200000002</v>
      </c>
      <c r="N7" s="145"/>
      <c r="O7" s="145"/>
      <c r="P7" s="145"/>
      <c r="Q7" s="137">
        <f t="shared" ref="Q7:Q70" si="0">L7-M7</f>
        <v>199252.21999999974</v>
      </c>
      <c r="R7" s="138">
        <f t="shared" ref="R7:R70" si="1">L7/H7</f>
        <v>451.45694026447785</v>
      </c>
    </row>
    <row r="8" spans="1:19" x14ac:dyDescent="0.35">
      <c r="A8" s="144">
        <v>4</v>
      </c>
      <c r="B8" s="145" t="s">
        <v>59</v>
      </c>
      <c r="C8" s="145" t="s">
        <v>184</v>
      </c>
      <c r="D8" s="145" t="s">
        <v>1424</v>
      </c>
      <c r="E8" s="145" t="s">
        <v>176</v>
      </c>
      <c r="F8" s="145" t="s">
        <v>180</v>
      </c>
      <c r="G8" s="145" t="s">
        <v>185</v>
      </c>
      <c r="H8" s="146">
        <v>3088</v>
      </c>
      <c r="I8" s="144">
        <v>3</v>
      </c>
      <c r="J8" s="147">
        <f>บึงกาฬ!F12</f>
        <v>537176.31000000006</v>
      </c>
      <c r="K8" s="148">
        <f>บึงกาฬ!AK12</f>
        <v>131265.60000000003</v>
      </c>
      <c r="L8" s="149">
        <f>บึงกาฬ!AL12</f>
        <v>2627799.1399999997</v>
      </c>
      <c r="M8" s="149">
        <f>บึงกาฬ!AM12</f>
        <v>2929991</v>
      </c>
      <c r="N8" s="145"/>
      <c r="O8" s="145"/>
      <c r="P8" s="145"/>
      <c r="Q8" s="137">
        <f t="shared" si="0"/>
        <v>-302191.86000000034</v>
      </c>
      <c r="R8" s="138">
        <f t="shared" si="1"/>
        <v>850.97122409326414</v>
      </c>
    </row>
    <row r="9" spans="1:19" x14ac:dyDescent="0.35">
      <c r="A9" s="144">
        <v>5</v>
      </c>
      <c r="B9" s="145" t="s">
        <v>59</v>
      </c>
      <c r="C9" s="145" t="s">
        <v>186</v>
      </c>
      <c r="D9" s="145" t="s">
        <v>1424</v>
      </c>
      <c r="E9" s="145" t="s">
        <v>176</v>
      </c>
      <c r="F9" s="145" t="s">
        <v>180</v>
      </c>
      <c r="G9" s="145" t="s">
        <v>187</v>
      </c>
      <c r="H9" s="146">
        <v>2345</v>
      </c>
      <c r="I9" s="144">
        <v>2</v>
      </c>
      <c r="J9" s="147">
        <f>บึงกาฬ!F13</f>
        <v>755411.12</v>
      </c>
      <c r="K9" s="148">
        <f>บึงกาฬ!AK13</f>
        <v>422487.59</v>
      </c>
      <c r="L9" s="149">
        <f>บึงกาฬ!AL13</f>
        <v>1658102.36</v>
      </c>
      <c r="M9" s="149">
        <f>บึงกาฬ!AM13</f>
        <v>1705743.5999999999</v>
      </c>
      <c r="N9" s="145"/>
      <c r="O9" s="145"/>
      <c r="P9" s="145"/>
      <c r="Q9" s="137">
        <f t="shared" si="0"/>
        <v>-47641.239999999758</v>
      </c>
      <c r="R9" s="138">
        <f t="shared" si="1"/>
        <v>707.07989765458422</v>
      </c>
    </row>
    <row r="10" spans="1:19" x14ac:dyDescent="0.35">
      <c r="A10" s="144">
        <v>6</v>
      </c>
      <c r="B10" s="145" t="s">
        <v>59</v>
      </c>
      <c r="C10" s="145" t="s">
        <v>188</v>
      </c>
      <c r="D10" s="145" t="s">
        <v>1424</v>
      </c>
      <c r="E10" s="145" t="s">
        <v>176</v>
      </c>
      <c r="F10" s="145" t="s">
        <v>180</v>
      </c>
      <c r="G10" s="145" t="s">
        <v>189</v>
      </c>
      <c r="H10" s="146">
        <v>6935</v>
      </c>
      <c r="I10" s="144">
        <v>5</v>
      </c>
      <c r="J10" s="147">
        <f>บึงกาฬ!F14</f>
        <v>637170.44999999995</v>
      </c>
      <c r="K10" s="148">
        <f>บึงกาฬ!AK14</f>
        <v>162178.89999999991</v>
      </c>
      <c r="L10" s="149">
        <f>บึงกาฬ!AL14</f>
        <v>2710937.12</v>
      </c>
      <c r="M10" s="149">
        <f>บึงกาฬ!AM14</f>
        <v>2692730.1499999994</v>
      </c>
      <c r="N10" s="145"/>
      <c r="O10" s="145"/>
      <c r="P10" s="145"/>
      <c r="Q10" s="137">
        <f t="shared" si="0"/>
        <v>18206.970000000671</v>
      </c>
      <c r="R10" s="138">
        <f t="shared" si="1"/>
        <v>390.90657822638792</v>
      </c>
    </row>
    <row r="11" spans="1:19" x14ac:dyDescent="0.35">
      <c r="A11" s="144">
        <v>7</v>
      </c>
      <c r="B11" s="145" t="s">
        <v>59</v>
      </c>
      <c r="C11" s="145" t="s">
        <v>190</v>
      </c>
      <c r="D11" s="145" t="s">
        <v>1424</v>
      </c>
      <c r="E11" s="145" t="s">
        <v>176</v>
      </c>
      <c r="F11" s="145" t="s">
        <v>180</v>
      </c>
      <c r="G11" s="145" t="s">
        <v>191</v>
      </c>
      <c r="H11" s="146">
        <v>5524</v>
      </c>
      <c r="I11" s="144">
        <v>4</v>
      </c>
      <c r="J11" s="147">
        <f>บึงกาฬ!F15</f>
        <v>777931.4</v>
      </c>
      <c r="K11" s="148">
        <f>บึงกาฬ!AK15</f>
        <v>445247.88000000012</v>
      </c>
      <c r="L11" s="149">
        <f>บึงกาฬ!AL15</f>
        <v>2108377.11</v>
      </c>
      <c r="M11" s="149">
        <f>บึงกาฬ!AM15</f>
        <v>2286451.29</v>
      </c>
      <c r="N11" s="145"/>
      <c r="O11" s="145"/>
      <c r="P11" s="145"/>
      <c r="Q11" s="137">
        <f t="shared" si="0"/>
        <v>-178074.18000000017</v>
      </c>
      <c r="R11" s="138">
        <f t="shared" si="1"/>
        <v>381.67579833454016</v>
      </c>
    </row>
    <row r="12" spans="1:19" x14ac:dyDescent="0.35">
      <c r="A12" s="144">
        <v>8</v>
      </c>
      <c r="B12" s="145" t="s">
        <v>59</v>
      </c>
      <c r="C12" s="145" t="s">
        <v>192</v>
      </c>
      <c r="D12" s="145" t="s">
        <v>1424</v>
      </c>
      <c r="E12" s="145" t="s">
        <v>176</v>
      </c>
      <c r="F12" s="145" t="s">
        <v>180</v>
      </c>
      <c r="G12" s="145" t="s">
        <v>193</v>
      </c>
      <c r="H12" s="146">
        <v>5657</v>
      </c>
      <c r="I12" s="144">
        <v>4</v>
      </c>
      <c r="J12" s="147">
        <f>บึงกาฬ!F16</f>
        <v>145848.98000000001</v>
      </c>
      <c r="K12" s="148">
        <f>บึงกาฬ!AK16</f>
        <v>390499.43</v>
      </c>
      <c r="L12" s="149">
        <f>บึงกาฬ!AL16</f>
        <v>1874576.19</v>
      </c>
      <c r="M12" s="149">
        <f>บึงกาฬ!AM16</f>
        <v>1858876.33</v>
      </c>
      <c r="N12" s="145"/>
      <c r="O12" s="145"/>
      <c r="P12" s="145"/>
      <c r="Q12" s="137">
        <f t="shared" si="0"/>
        <v>15699.85999999987</v>
      </c>
      <c r="R12" s="138">
        <f t="shared" si="1"/>
        <v>331.37284603146543</v>
      </c>
    </row>
    <row r="13" spans="1:19" x14ac:dyDescent="0.35">
      <c r="A13" s="144">
        <v>9</v>
      </c>
      <c r="B13" s="145" t="s">
        <v>59</v>
      </c>
      <c r="C13" s="145" t="s">
        <v>194</v>
      </c>
      <c r="D13" s="145" t="s">
        <v>1424</v>
      </c>
      <c r="E13" s="145" t="s">
        <v>176</v>
      </c>
      <c r="F13" s="145" t="s">
        <v>180</v>
      </c>
      <c r="G13" s="145" t="s">
        <v>195</v>
      </c>
      <c r="H13" s="146">
        <v>4057</v>
      </c>
      <c r="I13" s="144">
        <v>3</v>
      </c>
      <c r="J13" s="147">
        <f>บึงกาฬ!F17</f>
        <v>739545.35</v>
      </c>
      <c r="K13" s="148">
        <f>บึงกาฬ!AK17</f>
        <v>885486.81</v>
      </c>
      <c r="L13" s="149">
        <f>บึงกาฬ!AL17</f>
        <v>2756015.84</v>
      </c>
      <c r="M13" s="149">
        <f>บึงกาฬ!AM17</f>
        <v>1615523.4500000002</v>
      </c>
      <c r="N13" s="145"/>
      <c r="O13" s="145"/>
      <c r="P13" s="145"/>
      <c r="Q13" s="137">
        <f t="shared" si="0"/>
        <v>1140492.3899999997</v>
      </c>
      <c r="R13" s="138">
        <f t="shared" si="1"/>
        <v>679.32359871826475</v>
      </c>
    </row>
    <row r="14" spans="1:19" x14ac:dyDescent="0.35">
      <c r="A14" s="144">
        <v>10</v>
      </c>
      <c r="B14" s="145" t="s">
        <v>59</v>
      </c>
      <c r="C14" s="145" t="s">
        <v>196</v>
      </c>
      <c r="D14" s="145" t="s">
        <v>1424</v>
      </c>
      <c r="E14" s="145" t="s">
        <v>176</v>
      </c>
      <c r="F14" s="145" t="s">
        <v>180</v>
      </c>
      <c r="G14" s="145" t="s">
        <v>197</v>
      </c>
      <c r="H14" s="146">
        <v>2737</v>
      </c>
      <c r="I14" s="144">
        <v>2</v>
      </c>
      <c r="J14" s="147">
        <f>บึงกาฬ!F18</f>
        <v>365225.39</v>
      </c>
      <c r="K14" s="148">
        <f>บึงกาฬ!AK18</f>
        <v>330656.10000000003</v>
      </c>
      <c r="L14" s="149">
        <f>บึงกาฬ!AL18</f>
        <v>1521350.96</v>
      </c>
      <c r="M14" s="149">
        <f>บึงกาฬ!AM18</f>
        <v>1727147.71</v>
      </c>
      <c r="N14" s="145"/>
      <c r="O14" s="145"/>
      <c r="P14" s="145"/>
      <c r="Q14" s="137">
        <f t="shared" si="0"/>
        <v>-205796.75</v>
      </c>
      <c r="R14" s="138">
        <f t="shared" si="1"/>
        <v>555.84616733649978</v>
      </c>
    </row>
    <row r="15" spans="1:19" x14ac:dyDescent="0.35">
      <c r="A15" s="144">
        <v>11</v>
      </c>
      <c r="B15" s="145" t="s">
        <v>59</v>
      </c>
      <c r="C15" s="145" t="s">
        <v>198</v>
      </c>
      <c r="D15" s="145" t="s">
        <v>1424</v>
      </c>
      <c r="E15" s="145" t="s">
        <v>176</v>
      </c>
      <c r="F15" s="145" t="s">
        <v>180</v>
      </c>
      <c r="G15" s="145" t="s">
        <v>199</v>
      </c>
      <c r="H15" s="146">
        <v>4167</v>
      </c>
      <c r="I15" s="144">
        <v>3</v>
      </c>
      <c r="J15" s="147">
        <f>บึงกาฬ!F19</f>
        <v>473026.68</v>
      </c>
      <c r="K15" s="148">
        <f>บึงกาฬ!AK19</f>
        <v>790618.95</v>
      </c>
      <c r="L15" s="149">
        <f>บึงกาฬ!AL19</f>
        <v>2202471.65</v>
      </c>
      <c r="M15" s="149">
        <f>บึงกาฬ!AM19</f>
        <v>1648723.3299999998</v>
      </c>
      <c r="N15" s="145"/>
      <c r="O15" s="145"/>
      <c r="P15" s="145"/>
      <c r="Q15" s="137">
        <f t="shared" si="0"/>
        <v>553748.32000000007</v>
      </c>
      <c r="R15" s="138">
        <f t="shared" si="1"/>
        <v>528.55091192704583</v>
      </c>
    </row>
    <row r="16" spans="1:19" x14ac:dyDescent="0.35">
      <c r="A16" s="144">
        <v>12</v>
      </c>
      <c r="B16" s="145" t="s">
        <v>59</v>
      </c>
      <c r="C16" s="145" t="s">
        <v>200</v>
      </c>
      <c r="D16" s="145" t="s">
        <v>1424</v>
      </c>
      <c r="E16" s="145" t="s">
        <v>176</v>
      </c>
      <c r="F16" s="145" t="s">
        <v>180</v>
      </c>
      <c r="G16" s="145" t="s">
        <v>201</v>
      </c>
      <c r="H16" s="146">
        <v>7036</v>
      </c>
      <c r="I16" s="144">
        <v>5</v>
      </c>
      <c r="J16" s="147">
        <f>บึงกาฬ!F20</f>
        <v>767399.76</v>
      </c>
      <c r="K16" s="148">
        <f>บึงกาฬ!AK20</f>
        <v>512080.69000000006</v>
      </c>
      <c r="L16" s="149">
        <f>บึงกาฬ!AL20</f>
        <v>3093958.75</v>
      </c>
      <c r="M16" s="149">
        <f>บึงกาฬ!AM20</f>
        <v>2915394.8899999997</v>
      </c>
      <c r="N16" s="145"/>
      <c r="O16" s="145"/>
      <c r="P16" s="145"/>
      <c r="Q16" s="137">
        <f t="shared" si="0"/>
        <v>178563.86000000034</v>
      </c>
      <c r="R16" s="138">
        <f t="shared" si="1"/>
        <v>439.73262507106313</v>
      </c>
    </row>
    <row r="17" spans="1:18" x14ac:dyDescent="0.35">
      <c r="A17" s="144">
        <v>13</v>
      </c>
      <c r="B17" s="145" t="s">
        <v>59</v>
      </c>
      <c r="C17" s="145" t="s">
        <v>202</v>
      </c>
      <c r="D17" s="145" t="s">
        <v>1424</v>
      </c>
      <c r="E17" s="145" t="s">
        <v>176</v>
      </c>
      <c r="F17" s="145" t="s">
        <v>180</v>
      </c>
      <c r="G17" s="145" t="s">
        <v>203</v>
      </c>
      <c r="H17" s="146">
        <v>4248</v>
      </c>
      <c r="I17" s="144">
        <v>3</v>
      </c>
      <c r="J17" s="147">
        <f>บึงกาฬ!F21</f>
        <v>424462.86</v>
      </c>
      <c r="K17" s="148">
        <f>บึงกาฬ!AK21</f>
        <v>651561.33000000007</v>
      </c>
      <c r="L17" s="149">
        <f>บึงกาฬ!AL21</f>
        <v>1798541.56</v>
      </c>
      <c r="M17" s="149">
        <f>บึงกาฬ!AM21</f>
        <v>1711305.1300000001</v>
      </c>
      <c r="N17" s="145"/>
      <c r="O17" s="145"/>
      <c r="P17" s="145"/>
      <c r="Q17" s="137">
        <f t="shared" si="0"/>
        <v>87236.429999999935</v>
      </c>
      <c r="R17" s="138">
        <f t="shared" si="1"/>
        <v>423.38548964218455</v>
      </c>
    </row>
    <row r="18" spans="1:18" x14ac:dyDescent="0.35">
      <c r="A18" s="144">
        <v>14</v>
      </c>
      <c r="B18" s="145" t="s">
        <v>59</v>
      </c>
      <c r="C18" s="145" t="s">
        <v>204</v>
      </c>
      <c r="D18" s="145" t="s">
        <v>1424</v>
      </c>
      <c r="E18" s="145" t="s">
        <v>176</v>
      </c>
      <c r="F18" s="145" t="s">
        <v>180</v>
      </c>
      <c r="G18" s="145" t="s">
        <v>205</v>
      </c>
      <c r="H18" s="146">
        <v>4016</v>
      </c>
      <c r="I18" s="144">
        <v>3</v>
      </c>
      <c r="J18" s="147">
        <f>บึงกาฬ!F22</f>
        <v>1126412.7</v>
      </c>
      <c r="K18" s="148">
        <f>บึงกาฬ!AK22</f>
        <v>1591648.69</v>
      </c>
      <c r="L18" s="149">
        <f>บึงกาฬ!AL22</f>
        <v>1454385.86</v>
      </c>
      <c r="M18" s="149">
        <f>บึงกาฬ!AM22</f>
        <v>1684101.85</v>
      </c>
      <c r="N18" s="145"/>
      <c r="O18" s="145"/>
      <c r="P18" s="145"/>
      <c r="Q18" s="137">
        <f t="shared" si="0"/>
        <v>-229715.99</v>
      </c>
      <c r="R18" s="138">
        <f t="shared" si="1"/>
        <v>362.14787350597612</v>
      </c>
    </row>
    <row r="19" spans="1:18" x14ac:dyDescent="0.35">
      <c r="A19" s="144">
        <v>15</v>
      </c>
      <c r="B19" s="145" t="s">
        <v>59</v>
      </c>
      <c r="C19" s="145" t="s">
        <v>206</v>
      </c>
      <c r="D19" s="145" t="s">
        <v>1424</v>
      </c>
      <c r="E19" s="145" t="s">
        <v>176</v>
      </c>
      <c r="F19" s="145" t="s">
        <v>180</v>
      </c>
      <c r="G19" s="145" t="s">
        <v>207</v>
      </c>
      <c r="H19" s="146">
        <v>1202</v>
      </c>
      <c r="I19" s="144">
        <v>1</v>
      </c>
      <c r="J19" s="147">
        <f>บึงกาฬ!F23</f>
        <v>378831.41</v>
      </c>
      <c r="K19" s="148">
        <f>บึงกาฬ!AK23</f>
        <v>303126.93</v>
      </c>
      <c r="L19" s="149">
        <f>บึงกาฬ!AL23</f>
        <v>1496302.4</v>
      </c>
      <c r="M19" s="149">
        <f>บึงกาฬ!AM23</f>
        <v>1348502.35</v>
      </c>
      <c r="N19" s="145"/>
      <c r="O19" s="145"/>
      <c r="P19" s="145"/>
      <c r="Q19" s="137">
        <f t="shared" si="0"/>
        <v>147800.04999999981</v>
      </c>
      <c r="R19" s="138">
        <f t="shared" si="1"/>
        <v>1244.8439267886854</v>
      </c>
    </row>
    <row r="20" spans="1:18" s="156" customFormat="1" x14ac:dyDescent="0.35">
      <c r="A20" s="150">
        <v>1</v>
      </c>
      <c r="B20" s="151" t="s">
        <v>59</v>
      </c>
      <c r="C20" s="151"/>
      <c r="D20" s="151"/>
      <c r="E20" s="151" t="s">
        <v>77</v>
      </c>
      <c r="F20" s="151"/>
      <c r="G20" s="151" t="s">
        <v>208</v>
      </c>
      <c r="H20" s="152">
        <f>SUM(H5:H19)</f>
        <v>64415</v>
      </c>
      <c r="I20" s="150"/>
      <c r="J20" s="153">
        <f>SUM(J5:J19)</f>
        <v>8688090.3100000005</v>
      </c>
      <c r="K20" s="153">
        <f>SUM(K5:K19)</f>
        <v>8320312.7400000002</v>
      </c>
      <c r="L20" s="153">
        <f t="shared" ref="L20" si="2">SUM(L5:L19)</f>
        <v>30912204.979999993</v>
      </c>
      <c r="M20" s="153">
        <f>SUM(M5:M19)</f>
        <v>28991057.080000002</v>
      </c>
      <c r="N20" s="151">
        <v>14</v>
      </c>
      <c r="O20" s="151">
        <v>14</v>
      </c>
      <c r="P20" s="151">
        <f>N20-O20</f>
        <v>0</v>
      </c>
      <c r="Q20" s="154">
        <f t="shared" si="0"/>
        <v>1921147.8999999911</v>
      </c>
      <c r="R20" s="155">
        <f>L20/H20</f>
        <v>479.89140697042603</v>
      </c>
    </row>
    <row r="21" spans="1:18" x14ac:dyDescent="0.35">
      <c r="A21" s="144">
        <v>1</v>
      </c>
      <c r="B21" s="145" t="s">
        <v>59</v>
      </c>
      <c r="C21" s="145" t="s">
        <v>179</v>
      </c>
      <c r="D21" s="145" t="s">
        <v>94</v>
      </c>
      <c r="E21" s="145" t="s">
        <v>209</v>
      </c>
      <c r="F21" s="145" t="s">
        <v>210</v>
      </c>
      <c r="G21" s="145" t="s">
        <v>211</v>
      </c>
      <c r="H21" s="146"/>
      <c r="I21" s="144"/>
      <c r="J21" s="147"/>
      <c r="K21" s="148"/>
      <c r="L21" s="149"/>
      <c r="M21" s="149"/>
      <c r="N21" s="145"/>
      <c r="O21" s="145"/>
      <c r="P21" s="145"/>
    </row>
    <row r="22" spans="1:18" x14ac:dyDescent="0.35">
      <c r="A22" s="144">
        <v>2</v>
      </c>
      <c r="B22" s="145" t="s">
        <v>59</v>
      </c>
      <c r="C22" s="145" t="s">
        <v>182</v>
      </c>
      <c r="D22" s="145" t="s">
        <v>94</v>
      </c>
      <c r="E22" s="145" t="s">
        <v>209</v>
      </c>
      <c r="F22" s="145" t="s">
        <v>180</v>
      </c>
      <c r="G22" s="145" t="s">
        <v>212</v>
      </c>
      <c r="H22" s="146">
        <v>6244</v>
      </c>
      <c r="I22" s="144">
        <v>5</v>
      </c>
      <c r="J22" s="147">
        <f>บึงกาฬ!F24</f>
        <v>980499.16</v>
      </c>
      <c r="K22" s="148">
        <f>บึงกาฬ!AK24</f>
        <v>-1664422.3199999998</v>
      </c>
      <c r="L22" s="149">
        <f>บึงกาฬ!AL24</f>
        <v>3554333.5300000003</v>
      </c>
      <c r="M22" s="149">
        <f>บึงกาฬ!AM24</f>
        <v>3245948.78</v>
      </c>
      <c r="N22" s="145"/>
      <c r="O22" s="145"/>
      <c r="P22" s="145"/>
      <c r="Q22" s="137">
        <f t="shared" si="0"/>
        <v>308384.75000000047</v>
      </c>
      <c r="R22" s="138">
        <f t="shared" si="1"/>
        <v>569.23983504164005</v>
      </c>
    </row>
    <row r="23" spans="1:18" x14ac:dyDescent="0.35">
      <c r="A23" s="144">
        <v>3</v>
      </c>
      <c r="B23" s="145" t="s">
        <v>59</v>
      </c>
      <c r="C23" s="145" t="s">
        <v>184</v>
      </c>
      <c r="D23" s="145" t="s">
        <v>94</v>
      </c>
      <c r="E23" s="145" t="s">
        <v>209</v>
      </c>
      <c r="F23" s="145" t="s">
        <v>180</v>
      </c>
      <c r="G23" s="145" t="s">
        <v>213</v>
      </c>
      <c r="H23" s="146">
        <v>4760</v>
      </c>
      <c r="I23" s="144">
        <v>4</v>
      </c>
      <c r="J23" s="147">
        <f>บึงกาฬ!F25</f>
        <v>608206.36</v>
      </c>
      <c r="K23" s="148">
        <f>บึงกาฬ!AK25</f>
        <v>615820.27</v>
      </c>
      <c r="L23" s="149">
        <f>บึงกาฬ!AL25</f>
        <v>2094673.3800000001</v>
      </c>
      <c r="M23" s="149">
        <f>บึงกาฬ!AM25</f>
        <v>1665890.79</v>
      </c>
      <c r="N23" s="145"/>
      <c r="O23" s="145"/>
      <c r="P23" s="145"/>
      <c r="Q23" s="137">
        <f t="shared" si="0"/>
        <v>428782.59000000008</v>
      </c>
      <c r="R23" s="138">
        <f t="shared" si="1"/>
        <v>440.05743277310927</v>
      </c>
    </row>
    <row r="24" spans="1:18" x14ac:dyDescent="0.35">
      <c r="A24" s="144">
        <v>4</v>
      </c>
      <c r="B24" s="145" t="s">
        <v>59</v>
      </c>
      <c r="C24" s="145" t="s">
        <v>186</v>
      </c>
      <c r="D24" s="145" t="s">
        <v>94</v>
      </c>
      <c r="E24" s="145" t="s">
        <v>209</v>
      </c>
      <c r="F24" s="145" t="s">
        <v>180</v>
      </c>
      <c r="G24" s="145" t="s">
        <v>214</v>
      </c>
      <c r="H24" s="146">
        <v>3665</v>
      </c>
      <c r="I24" s="144">
        <v>3</v>
      </c>
      <c r="J24" s="147">
        <f>บึงกาฬ!F26</f>
        <v>426604.99</v>
      </c>
      <c r="K24" s="148">
        <f>บึงกาฬ!AK26</f>
        <v>681507.48</v>
      </c>
      <c r="L24" s="149">
        <f>บึงกาฬ!AL26</f>
        <v>1871332.81</v>
      </c>
      <c r="M24" s="149">
        <f>บึงกาฬ!AM26</f>
        <v>1477088</v>
      </c>
      <c r="N24" s="145"/>
      <c r="O24" s="145"/>
      <c r="P24" s="145"/>
      <c r="Q24" s="137">
        <f t="shared" si="0"/>
        <v>394244.81000000006</v>
      </c>
      <c r="R24" s="138">
        <f t="shared" si="1"/>
        <v>510.59558253751709</v>
      </c>
    </row>
    <row r="25" spans="1:18" x14ac:dyDescent="0.35">
      <c r="A25" s="144">
        <v>5</v>
      </c>
      <c r="B25" s="145" t="s">
        <v>59</v>
      </c>
      <c r="C25" s="145" t="s">
        <v>188</v>
      </c>
      <c r="D25" s="145" t="s">
        <v>94</v>
      </c>
      <c r="E25" s="145" t="s">
        <v>209</v>
      </c>
      <c r="F25" s="145" t="s">
        <v>180</v>
      </c>
      <c r="G25" s="145" t="s">
        <v>215</v>
      </c>
      <c r="H25" s="146">
        <v>4355</v>
      </c>
      <c r="I25" s="144">
        <v>3</v>
      </c>
      <c r="J25" s="147">
        <f>บึงกาฬ!F27</f>
        <v>845898.43</v>
      </c>
      <c r="K25" s="148">
        <f>บึงกาฬ!AK27</f>
        <v>971989.9600000002</v>
      </c>
      <c r="L25" s="149">
        <f>บึงกาฬ!AL27</f>
        <v>2101244.4900000002</v>
      </c>
      <c r="M25" s="149">
        <f>บึงกาฬ!AM27</f>
        <v>1876318.86</v>
      </c>
      <c r="N25" s="145"/>
      <c r="O25" s="145"/>
      <c r="P25" s="145"/>
      <c r="Q25" s="137">
        <f t="shared" si="0"/>
        <v>224925.63000000012</v>
      </c>
      <c r="R25" s="138">
        <f t="shared" si="1"/>
        <v>482.4901239954076</v>
      </c>
    </row>
    <row r="26" spans="1:18" x14ac:dyDescent="0.35">
      <c r="A26" s="144">
        <v>6</v>
      </c>
      <c r="B26" s="145" t="s">
        <v>59</v>
      </c>
      <c r="C26" s="145" t="s">
        <v>190</v>
      </c>
      <c r="D26" s="145" t="s">
        <v>94</v>
      </c>
      <c r="E26" s="145" t="s">
        <v>209</v>
      </c>
      <c r="F26" s="145" t="s">
        <v>180</v>
      </c>
      <c r="G26" s="145" t="s">
        <v>216</v>
      </c>
      <c r="H26" s="146">
        <v>2703</v>
      </c>
      <c r="I26" s="144">
        <v>2</v>
      </c>
      <c r="J26" s="147">
        <f>บึงกาฬ!F28</f>
        <v>311969.58</v>
      </c>
      <c r="K26" s="148">
        <f>บึงกาฬ!AK28</f>
        <v>297003.31</v>
      </c>
      <c r="L26" s="149">
        <f>บึงกาฬ!AL28</f>
        <v>1539075.93</v>
      </c>
      <c r="M26" s="149">
        <f>บึงกาฬ!AM28</f>
        <v>1493950.97</v>
      </c>
      <c r="N26" s="145"/>
      <c r="O26" s="145"/>
      <c r="P26" s="145"/>
      <c r="Q26" s="137">
        <f t="shared" si="0"/>
        <v>45124.959999999963</v>
      </c>
      <c r="R26" s="138">
        <f t="shared" si="1"/>
        <v>569.395460599334</v>
      </c>
    </row>
    <row r="27" spans="1:18" x14ac:dyDescent="0.35">
      <c r="A27" s="144">
        <v>7</v>
      </c>
      <c r="B27" s="145" t="s">
        <v>59</v>
      </c>
      <c r="C27" s="145" t="s">
        <v>192</v>
      </c>
      <c r="D27" s="145" t="s">
        <v>94</v>
      </c>
      <c r="E27" s="145" t="s">
        <v>209</v>
      </c>
      <c r="F27" s="145" t="s">
        <v>180</v>
      </c>
      <c r="G27" s="145" t="s">
        <v>217</v>
      </c>
      <c r="H27" s="146">
        <v>3283</v>
      </c>
      <c r="I27" s="144">
        <v>3</v>
      </c>
      <c r="J27" s="147">
        <f>บึงกาฬ!F29</f>
        <v>449300.57</v>
      </c>
      <c r="K27" s="148">
        <f>บึงกาฬ!AK29</f>
        <v>-1157479.7799999998</v>
      </c>
      <c r="L27" s="149">
        <f>บึงกาฬ!AL29</f>
        <v>1456251.5899999999</v>
      </c>
      <c r="M27" s="149">
        <f>บึงกาฬ!AM29</f>
        <v>1810242.95</v>
      </c>
      <c r="N27" s="145"/>
      <c r="O27" s="145"/>
      <c r="P27" s="145"/>
      <c r="Q27" s="137">
        <f t="shared" si="0"/>
        <v>-353991.3600000001</v>
      </c>
      <c r="R27" s="138">
        <f t="shared" si="1"/>
        <v>443.57343588181539</v>
      </c>
    </row>
    <row r="28" spans="1:18" x14ac:dyDescent="0.35">
      <c r="A28" s="144">
        <v>8</v>
      </c>
      <c r="B28" s="145" t="s">
        <v>59</v>
      </c>
      <c r="C28" s="145" t="s">
        <v>194</v>
      </c>
      <c r="D28" s="145" t="s">
        <v>94</v>
      </c>
      <c r="E28" s="145" t="s">
        <v>209</v>
      </c>
      <c r="F28" s="145" t="s">
        <v>180</v>
      </c>
      <c r="G28" s="145" t="s">
        <v>218</v>
      </c>
      <c r="H28" s="146">
        <v>1804</v>
      </c>
      <c r="I28" s="144">
        <v>2</v>
      </c>
      <c r="J28" s="147">
        <f>บึงกาฬ!F30</f>
        <v>393427.54</v>
      </c>
      <c r="K28" s="148">
        <f>บึงกาฬ!AK30</f>
        <v>368207.82</v>
      </c>
      <c r="L28" s="149">
        <f>บึงกาฬ!AL30</f>
        <v>1256425.5999999999</v>
      </c>
      <c r="M28" s="149">
        <f>บึงกาฬ!AM30</f>
        <v>855486.09000000008</v>
      </c>
      <c r="N28" s="145"/>
      <c r="O28" s="145"/>
      <c r="P28" s="145"/>
      <c r="Q28" s="137">
        <f t="shared" si="0"/>
        <v>400939.50999999978</v>
      </c>
      <c r="R28" s="138">
        <f t="shared" si="1"/>
        <v>696.46651884700657</v>
      </c>
    </row>
    <row r="29" spans="1:18" x14ac:dyDescent="0.35">
      <c r="A29" s="144">
        <v>9</v>
      </c>
      <c r="B29" s="145" t="s">
        <v>59</v>
      </c>
      <c r="C29" s="145" t="s">
        <v>196</v>
      </c>
      <c r="D29" s="145" t="s">
        <v>94</v>
      </c>
      <c r="E29" s="145" t="s">
        <v>209</v>
      </c>
      <c r="F29" s="145" t="s">
        <v>180</v>
      </c>
      <c r="G29" s="145" t="s">
        <v>219</v>
      </c>
      <c r="H29" s="146">
        <v>2904</v>
      </c>
      <c r="I29" s="144">
        <v>2</v>
      </c>
      <c r="J29" s="147">
        <f>บึงกาฬ!F31</f>
        <v>553548.31999999995</v>
      </c>
      <c r="K29" s="148">
        <f>บึงกาฬ!AK31</f>
        <v>-8360.9200000000419</v>
      </c>
      <c r="L29" s="149">
        <f>บึงกาฬ!AL31</f>
        <v>1992095.42</v>
      </c>
      <c r="M29" s="149">
        <f>บึงกาฬ!AM31</f>
        <v>1915513.26</v>
      </c>
      <c r="N29" s="145"/>
      <c r="O29" s="145"/>
      <c r="P29" s="145"/>
      <c r="Q29" s="137">
        <f t="shared" si="0"/>
        <v>76582.159999999916</v>
      </c>
      <c r="R29" s="138">
        <f t="shared" si="1"/>
        <v>685.98327134986221</v>
      </c>
    </row>
    <row r="30" spans="1:18" x14ac:dyDescent="0.35">
      <c r="A30" s="144">
        <v>10</v>
      </c>
      <c r="B30" s="145" t="s">
        <v>59</v>
      </c>
      <c r="C30" s="145" t="s">
        <v>179</v>
      </c>
      <c r="D30" s="145" t="s">
        <v>94</v>
      </c>
      <c r="E30" s="145" t="s">
        <v>209</v>
      </c>
      <c r="F30" s="145" t="s">
        <v>180</v>
      </c>
      <c r="G30" s="145" t="s">
        <v>220</v>
      </c>
      <c r="H30" s="146">
        <v>6953</v>
      </c>
      <c r="I30" s="144">
        <v>5</v>
      </c>
      <c r="J30" s="147">
        <f>บึงกาฬ!F32</f>
        <v>1112260.3500000001</v>
      </c>
      <c r="K30" s="148">
        <f>บึงกาฬ!AK32</f>
        <v>688478.16000000015</v>
      </c>
      <c r="L30" s="149">
        <f>บึงกาฬ!AL32</f>
        <v>2825276.77</v>
      </c>
      <c r="M30" s="149">
        <f>บึงกาฬ!AM32</f>
        <v>2254094.89</v>
      </c>
      <c r="N30" s="145"/>
      <c r="O30" s="145"/>
      <c r="P30" s="145"/>
      <c r="Q30" s="137">
        <f t="shared" si="0"/>
        <v>571181.87999999989</v>
      </c>
      <c r="R30" s="138">
        <f t="shared" si="1"/>
        <v>406.33924493024591</v>
      </c>
    </row>
    <row r="31" spans="1:18" x14ac:dyDescent="0.35">
      <c r="A31" s="144">
        <v>11</v>
      </c>
      <c r="B31" s="145" t="s">
        <v>59</v>
      </c>
      <c r="C31" s="145" t="s">
        <v>179</v>
      </c>
      <c r="D31" s="145" t="s">
        <v>94</v>
      </c>
      <c r="E31" s="145" t="s">
        <v>209</v>
      </c>
      <c r="F31" s="145" t="s">
        <v>180</v>
      </c>
      <c r="G31" s="145" t="s">
        <v>221</v>
      </c>
      <c r="H31" s="146">
        <v>5358</v>
      </c>
      <c r="I31" s="144">
        <v>4</v>
      </c>
      <c r="J31" s="147">
        <f>บึงกาฬ!F33</f>
        <v>519562.68</v>
      </c>
      <c r="K31" s="148">
        <f>บึงกาฬ!AK33</f>
        <v>565125.16</v>
      </c>
      <c r="L31" s="149">
        <f>บึงกาฬ!AL33</f>
        <v>2526897.16</v>
      </c>
      <c r="M31" s="149">
        <f>บึงกาฬ!AM33</f>
        <v>2101948.06</v>
      </c>
      <c r="N31" s="145"/>
      <c r="O31" s="145"/>
      <c r="P31" s="145"/>
      <c r="Q31" s="137">
        <f t="shared" si="0"/>
        <v>424949.10000000009</v>
      </c>
      <c r="R31" s="138">
        <f t="shared" si="1"/>
        <v>471.61201194475552</v>
      </c>
    </row>
    <row r="32" spans="1:18" x14ac:dyDescent="0.35">
      <c r="A32" s="144">
        <v>12</v>
      </c>
      <c r="B32" s="145" t="s">
        <v>59</v>
      </c>
      <c r="C32" s="145" t="s">
        <v>179</v>
      </c>
      <c r="D32" s="145" t="s">
        <v>94</v>
      </c>
      <c r="E32" s="145" t="s">
        <v>209</v>
      </c>
      <c r="F32" s="145" t="s">
        <v>180</v>
      </c>
      <c r="G32" s="145" t="s">
        <v>222</v>
      </c>
      <c r="H32" s="146">
        <v>1450</v>
      </c>
      <c r="I32" s="144">
        <v>1</v>
      </c>
      <c r="J32" s="147">
        <f>บึงกาฬ!F34</f>
        <v>437123.98</v>
      </c>
      <c r="K32" s="148">
        <f>บึงกาฬ!AK34</f>
        <v>532743.73</v>
      </c>
      <c r="L32" s="149">
        <f>บึงกาฬ!AL34</f>
        <v>1576366.04</v>
      </c>
      <c r="M32" s="149">
        <f>บึงกาฬ!AM34</f>
        <v>1421291.3</v>
      </c>
      <c r="N32" s="145"/>
      <c r="O32" s="145"/>
      <c r="P32" s="145"/>
      <c r="Q32" s="137">
        <f t="shared" si="0"/>
        <v>155074.74</v>
      </c>
      <c r="R32" s="138">
        <f t="shared" si="1"/>
        <v>1087.1489931034482</v>
      </c>
    </row>
    <row r="33" spans="1:18" x14ac:dyDescent="0.35">
      <c r="A33" s="144">
        <v>13</v>
      </c>
      <c r="B33" s="145" t="s">
        <v>59</v>
      </c>
      <c r="C33" s="145" t="s">
        <v>179</v>
      </c>
      <c r="D33" s="145" t="s">
        <v>94</v>
      </c>
      <c r="E33" s="145" t="s">
        <v>209</v>
      </c>
      <c r="F33" s="145" t="s">
        <v>180</v>
      </c>
      <c r="G33" s="145" t="s">
        <v>223</v>
      </c>
      <c r="H33" s="146">
        <v>1590</v>
      </c>
      <c r="I33" s="144">
        <v>2</v>
      </c>
      <c r="J33" s="147">
        <f>บึงกาฬ!F35</f>
        <v>321791.11</v>
      </c>
      <c r="K33" s="148">
        <f>บึงกาฬ!AK35</f>
        <v>350436.05</v>
      </c>
      <c r="L33" s="149">
        <f>บึงกาฬ!AL35</f>
        <v>1289901.79</v>
      </c>
      <c r="M33" s="149">
        <f>บึงกาฬ!AM35</f>
        <v>1062957.97</v>
      </c>
      <c r="N33" s="145"/>
      <c r="O33" s="145"/>
      <c r="P33" s="145"/>
      <c r="Q33" s="137">
        <f t="shared" si="0"/>
        <v>226943.82000000007</v>
      </c>
      <c r="R33" s="138">
        <f t="shared" si="1"/>
        <v>811.25898742138372</v>
      </c>
    </row>
    <row r="34" spans="1:18" s="156" customFormat="1" x14ac:dyDescent="0.35">
      <c r="A34" s="150">
        <v>2</v>
      </c>
      <c r="B34" s="151" t="s">
        <v>59</v>
      </c>
      <c r="C34" s="151"/>
      <c r="D34" s="151"/>
      <c r="E34" s="151" t="s">
        <v>77</v>
      </c>
      <c r="F34" s="151"/>
      <c r="G34" s="151" t="s">
        <v>224</v>
      </c>
      <c r="H34" s="157">
        <f>SUM(H22:H33)</f>
        <v>45069</v>
      </c>
      <c r="I34" s="150"/>
      <c r="J34" s="153">
        <f>SUM(J21:J33)</f>
        <v>6960193.0700000012</v>
      </c>
      <c r="K34" s="153">
        <f t="shared" ref="K34:M34" si="3">SUM(K21:K33)</f>
        <v>2241048.9200000004</v>
      </c>
      <c r="L34" s="153">
        <f t="shared" si="3"/>
        <v>24083874.509999998</v>
      </c>
      <c r="M34" s="153">
        <f t="shared" si="3"/>
        <v>21180731.919999998</v>
      </c>
      <c r="N34" s="151">
        <v>12</v>
      </c>
      <c r="O34" s="151">
        <v>12</v>
      </c>
      <c r="P34" s="151">
        <f>N34-O34</f>
        <v>0</v>
      </c>
      <c r="Q34" s="154">
        <f t="shared" si="0"/>
        <v>2903142.59</v>
      </c>
      <c r="R34" s="155">
        <f>L34/H34</f>
        <v>534.37783199094713</v>
      </c>
    </row>
    <row r="35" spans="1:18" x14ac:dyDescent="0.35">
      <c r="A35" s="144">
        <v>1</v>
      </c>
      <c r="B35" s="145" t="s">
        <v>59</v>
      </c>
      <c r="C35" s="145" t="s">
        <v>182</v>
      </c>
      <c r="D35" s="145" t="s">
        <v>87</v>
      </c>
      <c r="E35" s="145" t="s">
        <v>225</v>
      </c>
      <c r="F35" s="145" t="s">
        <v>210</v>
      </c>
      <c r="G35" s="145" t="s">
        <v>226</v>
      </c>
      <c r="H35" s="146"/>
      <c r="I35" s="144"/>
      <c r="J35" s="147"/>
      <c r="K35" s="148"/>
      <c r="L35" s="149"/>
      <c r="M35" s="149"/>
      <c r="N35" s="145"/>
      <c r="O35" s="145"/>
      <c r="P35" s="145"/>
    </row>
    <row r="36" spans="1:18" x14ac:dyDescent="0.35">
      <c r="A36" s="144">
        <v>2</v>
      </c>
      <c r="B36" s="145" t="s">
        <v>59</v>
      </c>
      <c r="C36" s="145" t="s">
        <v>182</v>
      </c>
      <c r="D36" s="145" t="s">
        <v>87</v>
      </c>
      <c r="E36" s="145" t="s">
        <v>225</v>
      </c>
      <c r="F36" s="145" t="s">
        <v>180</v>
      </c>
      <c r="G36" s="145" t="s">
        <v>227</v>
      </c>
      <c r="H36" s="146">
        <v>6255</v>
      </c>
      <c r="I36" s="144">
        <v>5</v>
      </c>
      <c r="J36" s="147">
        <f>บึงกาฬ!F36</f>
        <v>1369462.35</v>
      </c>
      <c r="K36" s="148">
        <f>บึงกาฬ!AK36</f>
        <v>1383778.35</v>
      </c>
      <c r="L36" s="149">
        <f>บึงกาฬ!AL36</f>
        <v>2190826.4299999997</v>
      </c>
      <c r="M36" s="149">
        <f>บึงกาฬ!AM36</f>
        <v>2238526.14</v>
      </c>
      <c r="N36" s="145"/>
      <c r="O36" s="145"/>
      <c r="P36" s="145"/>
      <c r="Q36" s="137">
        <f t="shared" si="0"/>
        <v>-47699.710000000428</v>
      </c>
      <c r="R36" s="138">
        <f t="shared" si="1"/>
        <v>350.25202717825732</v>
      </c>
    </row>
    <row r="37" spans="1:18" x14ac:dyDescent="0.35">
      <c r="A37" s="144">
        <v>3</v>
      </c>
      <c r="B37" s="145" t="s">
        <v>59</v>
      </c>
      <c r="C37" s="145" t="s">
        <v>182</v>
      </c>
      <c r="D37" s="145" t="s">
        <v>87</v>
      </c>
      <c r="E37" s="145" t="s">
        <v>225</v>
      </c>
      <c r="F37" s="145" t="s">
        <v>180</v>
      </c>
      <c r="G37" s="145" t="s">
        <v>228</v>
      </c>
      <c r="H37" s="146">
        <v>4295</v>
      </c>
      <c r="I37" s="144">
        <v>3</v>
      </c>
      <c r="J37" s="147">
        <f>บึงกาฬ!F37</f>
        <v>472219.26</v>
      </c>
      <c r="K37" s="148">
        <f>บึงกาฬ!AK37</f>
        <v>637174.7300000001</v>
      </c>
      <c r="L37" s="149">
        <f>บึงกาฬ!AL37</f>
        <v>900309.03</v>
      </c>
      <c r="M37" s="149">
        <f>บึงกาฬ!AM37</f>
        <v>1390393.92</v>
      </c>
      <c r="N37" s="145"/>
      <c r="O37" s="145"/>
      <c r="P37" s="145"/>
      <c r="Q37" s="137">
        <f t="shared" si="0"/>
        <v>-490084.8899999999</v>
      </c>
      <c r="R37" s="138">
        <f t="shared" si="1"/>
        <v>209.61793480791619</v>
      </c>
    </row>
    <row r="38" spans="1:18" x14ac:dyDescent="0.35">
      <c r="A38" s="144">
        <v>4</v>
      </c>
      <c r="B38" s="145" t="s">
        <v>59</v>
      </c>
      <c r="C38" s="145" t="s">
        <v>182</v>
      </c>
      <c r="D38" s="145" t="s">
        <v>87</v>
      </c>
      <c r="E38" s="145" t="s">
        <v>225</v>
      </c>
      <c r="F38" s="145" t="s">
        <v>180</v>
      </c>
      <c r="G38" s="145" t="s">
        <v>1421</v>
      </c>
      <c r="H38" s="146">
        <v>5791</v>
      </c>
      <c r="I38" s="144">
        <v>4</v>
      </c>
      <c r="J38" s="147">
        <f>บึงกาฬ!F38</f>
        <v>344392.89</v>
      </c>
      <c r="K38" s="148">
        <f>บึงกาฬ!AK38</f>
        <v>-48740.589999999967</v>
      </c>
      <c r="L38" s="149">
        <f>บึงกาฬ!AL38</f>
        <v>1245917.29</v>
      </c>
      <c r="M38" s="149">
        <f>บึงกาฬ!AM38</f>
        <v>1683718.0200000003</v>
      </c>
      <c r="N38" s="145"/>
      <c r="O38" s="145"/>
      <c r="P38" s="145"/>
      <c r="Q38" s="137">
        <f t="shared" si="0"/>
        <v>-437800.73000000021</v>
      </c>
      <c r="R38" s="138">
        <f t="shared" si="1"/>
        <v>215.14717492661026</v>
      </c>
    </row>
    <row r="39" spans="1:18" x14ac:dyDescent="0.35">
      <c r="A39" s="144">
        <v>5</v>
      </c>
      <c r="B39" s="145" t="s">
        <v>59</v>
      </c>
      <c r="C39" s="145" t="s">
        <v>182</v>
      </c>
      <c r="D39" s="145" t="s">
        <v>87</v>
      </c>
      <c r="E39" s="145" t="s">
        <v>225</v>
      </c>
      <c r="F39" s="145" t="s">
        <v>180</v>
      </c>
      <c r="G39" s="145" t="s">
        <v>230</v>
      </c>
      <c r="H39" s="146">
        <v>2483</v>
      </c>
      <c r="I39" s="144">
        <v>2</v>
      </c>
      <c r="J39" s="147">
        <f>บึงกาฬ!F39</f>
        <v>603250.73</v>
      </c>
      <c r="K39" s="148">
        <f>บึงกาฬ!AK39</f>
        <v>510169.37999999989</v>
      </c>
      <c r="L39" s="149">
        <f>บึงกาฬ!AL39</f>
        <v>1074626.23</v>
      </c>
      <c r="M39" s="149">
        <f>บึงกาฬ!AM39</f>
        <v>1222945.7400000002</v>
      </c>
      <c r="N39" s="145"/>
      <c r="O39" s="145"/>
      <c r="P39" s="145"/>
      <c r="Q39" s="137">
        <f t="shared" si="0"/>
        <v>-148319.51000000024</v>
      </c>
      <c r="R39" s="138">
        <f t="shared" si="1"/>
        <v>432.79348771647199</v>
      </c>
    </row>
    <row r="40" spans="1:18" x14ac:dyDescent="0.35">
      <c r="A40" s="144">
        <v>6</v>
      </c>
      <c r="B40" s="145" t="s">
        <v>59</v>
      </c>
      <c r="C40" s="145" t="s">
        <v>182</v>
      </c>
      <c r="D40" s="145" t="s">
        <v>87</v>
      </c>
      <c r="E40" s="145" t="s">
        <v>225</v>
      </c>
      <c r="F40" s="145" t="s">
        <v>180</v>
      </c>
      <c r="G40" s="145" t="s">
        <v>231</v>
      </c>
      <c r="H40" s="146">
        <v>2151</v>
      </c>
      <c r="I40" s="144">
        <v>2</v>
      </c>
      <c r="J40" s="147">
        <f>บึงกาฬ!F40</f>
        <v>434662.68</v>
      </c>
      <c r="K40" s="148">
        <f>บึงกาฬ!AK40</f>
        <v>352687.89</v>
      </c>
      <c r="L40" s="149">
        <f>บึงกาฬ!AL40</f>
        <v>1325310.1299999999</v>
      </c>
      <c r="M40" s="149">
        <f>บึงกาฬ!AM40</f>
        <v>1414682.04</v>
      </c>
      <c r="N40" s="145"/>
      <c r="O40" s="145"/>
      <c r="P40" s="145"/>
      <c r="Q40" s="137">
        <f t="shared" si="0"/>
        <v>-89371.910000000149</v>
      </c>
      <c r="R40" s="138">
        <f t="shared" si="1"/>
        <v>616.136741050674</v>
      </c>
    </row>
    <row r="41" spans="1:18" x14ac:dyDescent="0.35">
      <c r="A41" s="144">
        <v>7</v>
      </c>
      <c r="B41" s="145" t="s">
        <v>59</v>
      </c>
      <c r="C41" s="145" t="s">
        <v>182</v>
      </c>
      <c r="D41" s="145" t="s">
        <v>87</v>
      </c>
      <c r="E41" s="145" t="s">
        <v>225</v>
      </c>
      <c r="F41" s="145" t="s">
        <v>180</v>
      </c>
      <c r="G41" s="145" t="s">
        <v>232</v>
      </c>
      <c r="H41" s="146">
        <v>2636</v>
      </c>
      <c r="I41" s="144">
        <v>2</v>
      </c>
      <c r="J41" s="147">
        <f>บึงกาฬ!F41</f>
        <v>527909.89</v>
      </c>
      <c r="K41" s="148">
        <f>บึงกาฬ!AK41</f>
        <v>360898.80000000005</v>
      </c>
      <c r="L41" s="149">
        <f>บึงกาฬ!AL41</f>
        <v>994576.82000000007</v>
      </c>
      <c r="M41" s="149">
        <f>บึงกาฬ!AM41</f>
        <v>1103338.24</v>
      </c>
      <c r="N41" s="145"/>
      <c r="O41" s="145"/>
      <c r="P41" s="145"/>
      <c r="Q41" s="137">
        <f t="shared" si="0"/>
        <v>-108761.41999999993</v>
      </c>
      <c r="R41" s="138">
        <f t="shared" si="1"/>
        <v>377.30531866464344</v>
      </c>
    </row>
    <row r="42" spans="1:18" x14ac:dyDescent="0.35">
      <c r="A42" s="144">
        <v>8</v>
      </c>
      <c r="B42" s="145" t="s">
        <v>59</v>
      </c>
      <c r="C42" s="145" t="s">
        <v>182</v>
      </c>
      <c r="D42" s="145" t="s">
        <v>87</v>
      </c>
      <c r="E42" s="145" t="s">
        <v>225</v>
      </c>
      <c r="F42" s="145" t="s">
        <v>180</v>
      </c>
      <c r="G42" s="145" t="s">
        <v>233</v>
      </c>
      <c r="H42" s="146">
        <v>4545</v>
      </c>
      <c r="I42" s="144">
        <v>4</v>
      </c>
      <c r="J42" s="147">
        <f>บึงกาฬ!F42</f>
        <v>763598.53</v>
      </c>
      <c r="K42" s="148">
        <f>บึงกาฬ!AK42</f>
        <v>654129.57999999996</v>
      </c>
      <c r="L42" s="149">
        <f>บึงกาฬ!AL42</f>
        <v>1426791.68</v>
      </c>
      <c r="M42" s="149">
        <f>บึงกาฬ!AM42</f>
        <v>1735016.6300000001</v>
      </c>
      <c r="N42" s="145"/>
      <c r="O42" s="145"/>
      <c r="P42" s="145"/>
      <c r="Q42" s="137">
        <f t="shared" si="0"/>
        <v>-308224.95000000019</v>
      </c>
      <c r="R42" s="138">
        <f t="shared" si="1"/>
        <v>313.92556215621562</v>
      </c>
    </row>
    <row r="43" spans="1:18" x14ac:dyDescent="0.35">
      <c r="A43" s="144">
        <v>9</v>
      </c>
      <c r="B43" s="145" t="s">
        <v>59</v>
      </c>
      <c r="C43" s="145" t="s">
        <v>182</v>
      </c>
      <c r="D43" s="145" t="s">
        <v>87</v>
      </c>
      <c r="E43" s="145" t="s">
        <v>225</v>
      </c>
      <c r="F43" s="145" t="s">
        <v>180</v>
      </c>
      <c r="G43" s="145" t="s">
        <v>234</v>
      </c>
      <c r="H43" s="146">
        <v>2870</v>
      </c>
      <c r="I43" s="144">
        <v>2</v>
      </c>
      <c r="J43" s="147">
        <f>บึงกาฬ!F43</f>
        <v>713927.1</v>
      </c>
      <c r="K43" s="148">
        <f>บึงกาฬ!AK43</f>
        <v>860313.94</v>
      </c>
      <c r="L43" s="149">
        <f>บึงกาฬ!AL43</f>
        <v>1050799.46</v>
      </c>
      <c r="M43" s="149">
        <f>บึงกาฬ!AM43</f>
        <v>1136227.6300000001</v>
      </c>
      <c r="N43" s="145"/>
      <c r="O43" s="145"/>
      <c r="P43" s="145"/>
      <c r="Q43" s="137">
        <f t="shared" si="0"/>
        <v>-85428.170000000158</v>
      </c>
      <c r="R43" s="138">
        <f t="shared" si="1"/>
        <v>366.13221602787456</v>
      </c>
    </row>
    <row r="44" spans="1:18" x14ac:dyDescent="0.35">
      <c r="A44" s="144">
        <v>10</v>
      </c>
      <c r="B44" s="145" t="s">
        <v>59</v>
      </c>
      <c r="C44" s="145" t="s">
        <v>182</v>
      </c>
      <c r="D44" s="145" t="s">
        <v>87</v>
      </c>
      <c r="E44" s="145" t="s">
        <v>225</v>
      </c>
      <c r="F44" s="145" t="s">
        <v>180</v>
      </c>
      <c r="G44" s="145" t="s">
        <v>235</v>
      </c>
      <c r="H44" s="146">
        <v>3482</v>
      </c>
      <c r="I44" s="144">
        <v>3</v>
      </c>
      <c r="J44" s="147">
        <f>บึงกาฬ!F44</f>
        <v>276908.53000000003</v>
      </c>
      <c r="K44" s="148">
        <f>บึงกาฬ!AK44</f>
        <v>283097.14</v>
      </c>
      <c r="L44" s="149">
        <f>บึงกาฬ!AL44</f>
        <v>1116700.24</v>
      </c>
      <c r="M44" s="149">
        <f>บึงกาฬ!AM44</f>
        <v>1219432.1299999999</v>
      </c>
      <c r="N44" s="145"/>
      <c r="O44" s="145"/>
      <c r="P44" s="145"/>
      <c r="Q44" s="137">
        <f t="shared" si="0"/>
        <v>-102731.8899999999</v>
      </c>
      <c r="R44" s="138">
        <f t="shared" si="1"/>
        <v>320.70655944859277</v>
      </c>
    </row>
    <row r="45" spans="1:18" x14ac:dyDescent="0.35">
      <c r="A45" s="144">
        <v>11</v>
      </c>
      <c r="B45" s="145" t="s">
        <v>59</v>
      </c>
      <c r="C45" s="145" t="s">
        <v>182</v>
      </c>
      <c r="D45" s="145" t="s">
        <v>87</v>
      </c>
      <c r="E45" s="145" t="s">
        <v>225</v>
      </c>
      <c r="F45" s="145" t="s">
        <v>180</v>
      </c>
      <c r="G45" s="145" t="s">
        <v>236</v>
      </c>
      <c r="H45" s="146">
        <v>4225</v>
      </c>
      <c r="I45" s="144">
        <v>3</v>
      </c>
      <c r="J45" s="147">
        <f>บึงกาฬ!F45</f>
        <v>149240.06</v>
      </c>
      <c r="K45" s="148">
        <f>บึงกาฬ!AK45</f>
        <v>170007.14</v>
      </c>
      <c r="L45" s="149">
        <f>บึงกาฬ!AL45</f>
        <v>1525928.1</v>
      </c>
      <c r="M45" s="149">
        <f>บึงกาฬ!AM45</f>
        <v>1641678.79</v>
      </c>
      <c r="N45" s="145" t="s">
        <v>237</v>
      </c>
      <c r="O45" s="145"/>
      <c r="P45" s="145"/>
      <c r="Q45" s="137">
        <f t="shared" si="0"/>
        <v>-115750.68999999994</v>
      </c>
      <c r="R45" s="138">
        <f t="shared" si="1"/>
        <v>361.16641420118344</v>
      </c>
    </row>
    <row r="46" spans="1:18" x14ac:dyDescent="0.35">
      <c r="A46" s="144">
        <v>12</v>
      </c>
      <c r="B46" s="145" t="s">
        <v>59</v>
      </c>
      <c r="C46" s="145" t="s">
        <v>182</v>
      </c>
      <c r="D46" s="145" t="s">
        <v>87</v>
      </c>
      <c r="E46" s="145" t="s">
        <v>225</v>
      </c>
      <c r="F46" s="145" t="s">
        <v>180</v>
      </c>
      <c r="G46" s="145" t="s">
        <v>238</v>
      </c>
      <c r="H46" s="146">
        <v>3058</v>
      </c>
      <c r="I46" s="144">
        <v>3</v>
      </c>
      <c r="J46" s="147">
        <f>บึงกาฬ!F46</f>
        <v>176151.83</v>
      </c>
      <c r="K46" s="148">
        <f>บึงกาฬ!AK46</f>
        <v>169713.08</v>
      </c>
      <c r="L46" s="149">
        <f>บึงกาฬ!AL46</f>
        <v>1594546.48</v>
      </c>
      <c r="M46" s="149">
        <f>บึงกาฬ!AM46</f>
        <v>1625592.23</v>
      </c>
      <c r="N46" s="145"/>
      <c r="O46" s="145"/>
      <c r="P46" s="145"/>
      <c r="Q46" s="137">
        <f t="shared" si="0"/>
        <v>-31045.75</v>
      </c>
      <c r="R46" s="138">
        <f t="shared" si="1"/>
        <v>521.43442773054278</v>
      </c>
    </row>
    <row r="47" spans="1:18" s="156" customFormat="1" x14ac:dyDescent="0.35">
      <c r="A47" s="150">
        <v>3</v>
      </c>
      <c r="B47" s="151" t="s">
        <v>59</v>
      </c>
      <c r="C47" s="151"/>
      <c r="D47" s="151"/>
      <c r="E47" s="151" t="s">
        <v>77</v>
      </c>
      <c r="F47" s="151"/>
      <c r="G47" s="151" t="s">
        <v>239</v>
      </c>
      <c r="H47" s="157">
        <f>SUM(H36:H46)</f>
        <v>41791</v>
      </c>
      <c r="I47" s="150"/>
      <c r="J47" s="153">
        <f>SUM(J35:J46)</f>
        <v>5831723.8499999996</v>
      </c>
      <c r="K47" s="153">
        <f t="shared" ref="K47:M47" si="4">SUM(K35:K46)</f>
        <v>5333229.4399999995</v>
      </c>
      <c r="L47" s="153">
        <f t="shared" si="4"/>
        <v>14446331.890000001</v>
      </c>
      <c r="M47" s="153">
        <f t="shared" si="4"/>
        <v>16411551.510000002</v>
      </c>
      <c r="N47" s="151">
        <v>11</v>
      </c>
      <c r="O47" s="151">
        <v>11</v>
      </c>
      <c r="P47" s="151">
        <f>N47-O47</f>
        <v>0</v>
      </c>
      <c r="Q47" s="154">
        <f t="shared" si="0"/>
        <v>-1965219.620000001</v>
      </c>
      <c r="R47" s="155">
        <f>L47/H47</f>
        <v>345.68045488263027</v>
      </c>
    </row>
    <row r="48" spans="1:18" x14ac:dyDescent="0.35">
      <c r="A48" s="144">
        <v>1</v>
      </c>
      <c r="B48" s="145" t="s">
        <v>59</v>
      </c>
      <c r="C48" s="145" t="s">
        <v>184</v>
      </c>
      <c r="D48" s="145" t="s">
        <v>122</v>
      </c>
      <c r="E48" s="145" t="s">
        <v>240</v>
      </c>
      <c r="F48" s="145" t="s">
        <v>210</v>
      </c>
      <c r="G48" s="145" t="s">
        <v>241</v>
      </c>
      <c r="H48" s="146"/>
      <c r="I48" s="144"/>
      <c r="J48" s="147"/>
      <c r="K48" s="148"/>
      <c r="L48" s="149"/>
      <c r="M48" s="149"/>
      <c r="N48" s="145"/>
      <c r="O48" s="145"/>
      <c r="P48" s="145"/>
    </row>
    <row r="49" spans="1:18" x14ac:dyDescent="0.35">
      <c r="A49" s="144">
        <v>2</v>
      </c>
      <c r="B49" s="145" t="s">
        <v>59</v>
      </c>
      <c r="C49" s="145" t="s">
        <v>184</v>
      </c>
      <c r="D49" s="145" t="s">
        <v>122</v>
      </c>
      <c r="E49" s="145" t="s">
        <v>240</v>
      </c>
      <c r="F49" s="145" t="s">
        <v>180</v>
      </c>
      <c r="G49" s="145" t="s">
        <v>242</v>
      </c>
      <c r="H49" s="146">
        <v>2820</v>
      </c>
      <c r="I49" s="144">
        <v>2</v>
      </c>
      <c r="J49" s="147">
        <f>บึงกาฬ!F47</f>
        <v>435466.62</v>
      </c>
      <c r="K49" s="148">
        <f>บึงกาฬ!AK47</f>
        <v>196056.62</v>
      </c>
      <c r="L49" s="149">
        <f>บึงกาฬ!AL47</f>
        <v>886997.68</v>
      </c>
      <c r="M49" s="149">
        <f>บึงกาฬ!AM47</f>
        <v>1280736.8500000001</v>
      </c>
      <c r="N49" s="145"/>
      <c r="O49" s="145"/>
      <c r="P49" s="145"/>
      <c r="Q49" s="137">
        <f t="shared" si="0"/>
        <v>-393739.17000000004</v>
      </c>
      <c r="R49" s="138">
        <f t="shared" si="1"/>
        <v>314.53818439716315</v>
      </c>
    </row>
    <row r="50" spans="1:18" x14ac:dyDescent="0.35">
      <c r="A50" s="144">
        <v>3</v>
      </c>
      <c r="B50" s="145" t="s">
        <v>59</v>
      </c>
      <c r="C50" s="145" t="s">
        <v>184</v>
      </c>
      <c r="D50" s="145" t="s">
        <v>122</v>
      </c>
      <c r="E50" s="145" t="s">
        <v>240</v>
      </c>
      <c r="F50" s="145" t="s">
        <v>180</v>
      </c>
      <c r="G50" s="145" t="s">
        <v>243</v>
      </c>
      <c r="H50" s="146">
        <v>3895</v>
      </c>
      <c r="I50" s="144">
        <v>3</v>
      </c>
      <c r="J50" s="147">
        <f>บึงกาฬ!F48</f>
        <v>424395.27</v>
      </c>
      <c r="K50" s="148">
        <f>บึงกาฬ!AK48</f>
        <v>99879.270000000019</v>
      </c>
      <c r="L50" s="149">
        <f>บึงกาฬ!AL48</f>
        <v>743841.51</v>
      </c>
      <c r="M50" s="149">
        <f>บึงกาฬ!AM48</f>
        <v>1417859.08</v>
      </c>
      <c r="N50" s="145"/>
      <c r="O50" s="145"/>
      <c r="P50" s="145"/>
      <c r="Q50" s="137">
        <f t="shared" si="0"/>
        <v>-674017.57000000007</v>
      </c>
      <c r="R50" s="138">
        <f t="shared" si="1"/>
        <v>190.97343003851091</v>
      </c>
    </row>
    <row r="51" spans="1:18" x14ac:dyDescent="0.35">
      <c r="A51" s="144">
        <v>4</v>
      </c>
      <c r="B51" s="145" t="s">
        <v>59</v>
      </c>
      <c r="C51" s="145" t="s">
        <v>184</v>
      </c>
      <c r="D51" s="145" t="s">
        <v>122</v>
      </c>
      <c r="E51" s="145" t="s">
        <v>240</v>
      </c>
      <c r="F51" s="145" t="s">
        <v>180</v>
      </c>
      <c r="G51" s="145" t="s">
        <v>244</v>
      </c>
      <c r="H51" s="146">
        <v>2041</v>
      </c>
      <c r="I51" s="144">
        <v>2</v>
      </c>
      <c r="J51" s="147">
        <f>บึงกาฬ!F49</f>
        <v>686402.32</v>
      </c>
      <c r="K51" s="148">
        <f>บึงกาฬ!AK49</f>
        <v>481022.27999999991</v>
      </c>
      <c r="L51" s="149">
        <f>บึงกาฬ!AL49</f>
        <v>621849.39</v>
      </c>
      <c r="M51" s="149">
        <f>บึงกาฬ!AM49</f>
        <v>1024528.6</v>
      </c>
      <c r="N51" s="145"/>
      <c r="O51" s="145"/>
      <c r="P51" s="145"/>
      <c r="Q51" s="137">
        <f t="shared" si="0"/>
        <v>-402679.20999999996</v>
      </c>
      <c r="R51" s="138">
        <f t="shared" si="1"/>
        <v>304.67878000979914</v>
      </c>
    </row>
    <row r="52" spans="1:18" s="156" customFormat="1" x14ac:dyDescent="0.35">
      <c r="A52" s="150">
        <v>4</v>
      </c>
      <c r="B52" s="151" t="s">
        <v>59</v>
      </c>
      <c r="C52" s="151"/>
      <c r="D52" s="151"/>
      <c r="E52" s="151" t="s">
        <v>77</v>
      </c>
      <c r="F52" s="151"/>
      <c r="G52" s="151" t="s">
        <v>245</v>
      </c>
      <c r="H52" s="157">
        <f>SUM(H49:H51)</f>
        <v>8756</v>
      </c>
      <c r="I52" s="150"/>
      <c r="J52" s="153">
        <f>SUM(J48:J51)</f>
        <v>1546264.21</v>
      </c>
      <c r="K52" s="153">
        <f t="shared" ref="K52:M52" si="5">SUM(K48:K51)</f>
        <v>776958.16999999993</v>
      </c>
      <c r="L52" s="153">
        <f t="shared" si="5"/>
        <v>2252688.58</v>
      </c>
      <c r="M52" s="153">
        <f t="shared" si="5"/>
        <v>3723124.5300000003</v>
      </c>
      <c r="N52" s="151">
        <v>3</v>
      </c>
      <c r="O52" s="151">
        <v>3</v>
      </c>
      <c r="P52" s="151">
        <f>N52-O52</f>
        <v>0</v>
      </c>
      <c r="Q52" s="154">
        <f t="shared" si="0"/>
        <v>-1470435.9500000002</v>
      </c>
      <c r="R52" s="155">
        <f>L52/H52</f>
        <v>257.27370717222476</v>
      </c>
    </row>
    <row r="53" spans="1:18" x14ac:dyDescent="0.35">
      <c r="A53" s="144">
        <v>1</v>
      </c>
      <c r="B53" s="145" t="s">
        <v>59</v>
      </c>
      <c r="C53" s="145" t="s">
        <v>186</v>
      </c>
      <c r="D53" s="145" t="s">
        <v>108</v>
      </c>
      <c r="E53" s="145" t="s">
        <v>246</v>
      </c>
      <c r="F53" s="145" t="s">
        <v>210</v>
      </c>
      <c r="G53" s="145" t="s">
        <v>247</v>
      </c>
      <c r="H53" s="146"/>
      <c r="I53" s="144"/>
      <c r="J53" s="147"/>
      <c r="K53" s="148"/>
      <c r="L53" s="149"/>
      <c r="M53" s="149"/>
      <c r="N53" s="145"/>
      <c r="O53" s="145"/>
      <c r="P53" s="145"/>
    </row>
    <row r="54" spans="1:18" x14ac:dyDescent="0.35">
      <c r="A54" s="144">
        <v>2</v>
      </c>
      <c r="B54" s="145" t="s">
        <v>59</v>
      </c>
      <c r="C54" s="145" t="s">
        <v>186</v>
      </c>
      <c r="D54" s="145" t="s">
        <v>108</v>
      </c>
      <c r="E54" s="145" t="s">
        <v>246</v>
      </c>
      <c r="F54" s="145" t="s">
        <v>180</v>
      </c>
      <c r="G54" s="145" t="s">
        <v>248</v>
      </c>
      <c r="H54" s="146">
        <v>2880</v>
      </c>
      <c r="I54" s="144">
        <v>2</v>
      </c>
      <c r="J54" s="147">
        <f>บึงกาฬ!F50</f>
        <v>683118.44</v>
      </c>
      <c r="K54" s="148">
        <f>บึงกาฬ!AK50</f>
        <v>363560.38999999996</v>
      </c>
      <c r="L54" s="149">
        <f>บึงกาฬ!AL50</f>
        <v>1379028.28</v>
      </c>
      <c r="M54" s="149">
        <f>บึงกาฬ!AM50</f>
        <v>1678657.94</v>
      </c>
      <c r="N54" s="145"/>
      <c r="O54" s="145"/>
      <c r="P54" s="145"/>
      <c r="Q54" s="137">
        <f t="shared" si="0"/>
        <v>-299629.65999999992</v>
      </c>
      <c r="R54" s="138">
        <f t="shared" si="1"/>
        <v>478.82926388888887</v>
      </c>
    </row>
    <row r="55" spans="1:18" x14ac:dyDescent="0.35">
      <c r="A55" s="144">
        <v>3</v>
      </c>
      <c r="B55" s="145" t="s">
        <v>59</v>
      </c>
      <c r="C55" s="145" t="s">
        <v>186</v>
      </c>
      <c r="D55" s="145" t="s">
        <v>108</v>
      </c>
      <c r="E55" s="145" t="s">
        <v>246</v>
      </c>
      <c r="F55" s="145" t="s">
        <v>180</v>
      </c>
      <c r="G55" s="145" t="s">
        <v>249</v>
      </c>
      <c r="H55" s="146">
        <v>9821</v>
      </c>
      <c r="I55" s="144">
        <v>5</v>
      </c>
      <c r="J55" s="147">
        <f>บึงกาฬ!F51</f>
        <v>1421859.44</v>
      </c>
      <c r="K55" s="148">
        <f>บึงกาฬ!AK51</f>
        <v>1089367.7899999998</v>
      </c>
      <c r="L55" s="149">
        <f>บึงกาฬ!AL51</f>
        <v>2600022.71</v>
      </c>
      <c r="M55" s="149">
        <f>บึงกาฬ!AM51</f>
        <v>3060375.7700000005</v>
      </c>
      <c r="N55" s="145"/>
      <c r="O55" s="145"/>
      <c r="P55" s="145"/>
      <c r="Q55" s="137">
        <f t="shared" si="0"/>
        <v>-460353.06000000052</v>
      </c>
      <c r="R55" s="138">
        <f t="shared" si="1"/>
        <v>264.74113735872112</v>
      </c>
    </row>
    <row r="56" spans="1:18" x14ac:dyDescent="0.35">
      <c r="A56" s="144">
        <v>4</v>
      </c>
      <c r="B56" s="145" t="s">
        <v>59</v>
      </c>
      <c r="C56" s="145" t="s">
        <v>186</v>
      </c>
      <c r="D56" s="145" t="s">
        <v>108</v>
      </c>
      <c r="E56" s="145" t="s">
        <v>246</v>
      </c>
      <c r="F56" s="145" t="s">
        <v>180</v>
      </c>
      <c r="G56" s="145" t="s">
        <v>250</v>
      </c>
      <c r="H56" s="146">
        <v>4858</v>
      </c>
      <c r="I56" s="144">
        <v>4</v>
      </c>
      <c r="J56" s="147">
        <f>บึงกาฬ!F52</f>
        <v>196437.18</v>
      </c>
      <c r="K56" s="148">
        <f>บึงกาฬ!AK52</f>
        <v>157650.74</v>
      </c>
      <c r="L56" s="149">
        <f>บึงกาฬ!AL52</f>
        <v>1786121.9900000002</v>
      </c>
      <c r="M56" s="149">
        <f>บึงกาฬ!AM52</f>
        <v>2295635.2599999998</v>
      </c>
      <c r="N56" s="145"/>
      <c r="O56" s="145"/>
      <c r="P56" s="145"/>
      <c r="Q56" s="137">
        <f t="shared" si="0"/>
        <v>-509513.26999999955</v>
      </c>
      <c r="R56" s="138">
        <f t="shared" si="1"/>
        <v>367.66611568546733</v>
      </c>
    </row>
    <row r="57" spans="1:18" x14ac:dyDescent="0.35">
      <c r="A57" s="144">
        <v>5</v>
      </c>
      <c r="B57" s="145" t="s">
        <v>59</v>
      </c>
      <c r="C57" s="145" t="s">
        <v>186</v>
      </c>
      <c r="D57" s="145" t="s">
        <v>108</v>
      </c>
      <c r="E57" s="145" t="s">
        <v>246</v>
      </c>
      <c r="F57" s="145" t="s">
        <v>180</v>
      </c>
      <c r="G57" s="145" t="s">
        <v>251</v>
      </c>
      <c r="H57" s="146">
        <v>5652</v>
      </c>
      <c r="I57" s="144">
        <v>4</v>
      </c>
      <c r="J57" s="147">
        <f>บึงกาฬ!F53</f>
        <v>498033.68</v>
      </c>
      <c r="K57" s="148">
        <f>บึงกาฬ!AK53</f>
        <v>158070.77000000002</v>
      </c>
      <c r="L57" s="149">
        <f>บึงกาฬ!AL53</f>
        <v>1716886.33</v>
      </c>
      <c r="M57" s="149">
        <f>บึงกาฬ!AM53</f>
        <v>1950572.3199999998</v>
      </c>
      <c r="N57" s="145"/>
      <c r="O57" s="145"/>
      <c r="P57" s="145"/>
      <c r="Q57" s="137">
        <f t="shared" si="0"/>
        <v>-233685.98999999976</v>
      </c>
      <c r="R57" s="138">
        <f t="shared" si="1"/>
        <v>303.76615888181175</v>
      </c>
    </row>
    <row r="58" spans="1:18" s="156" customFormat="1" x14ac:dyDescent="0.35">
      <c r="A58" s="150">
        <v>5</v>
      </c>
      <c r="B58" s="151" t="s">
        <v>59</v>
      </c>
      <c r="C58" s="151"/>
      <c r="D58" s="151"/>
      <c r="E58" s="151" t="s">
        <v>77</v>
      </c>
      <c r="F58" s="151"/>
      <c r="G58" s="151" t="s">
        <v>252</v>
      </c>
      <c r="H58" s="157">
        <f>SUM(H54:H57)</f>
        <v>23211</v>
      </c>
      <c r="I58" s="150"/>
      <c r="J58" s="153">
        <f>SUM(J53:J57)</f>
        <v>2799448.74</v>
      </c>
      <c r="K58" s="153">
        <f t="shared" ref="K58:M58" si="6">SUM(K53:K57)</f>
        <v>1768649.6899999997</v>
      </c>
      <c r="L58" s="153">
        <f t="shared" si="6"/>
        <v>7482059.3100000005</v>
      </c>
      <c r="M58" s="153">
        <f t="shared" si="6"/>
        <v>8985241.290000001</v>
      </c>
      <c r="N58" s="151">
        <v>4</v>
      </c>
      <c r="O58" s="151">
        <v>4</v>
      </c>
      <c r="P58" s="151">
        <f>N58-O58</f>
        <v>0</v>
      </c>
      <c r="Q58" s="154">
        <f t="shared" si="0"/>
        <v>-1503181.9800000004</v>
      </c>
      <c r="R58" s="155">
        <f>L58/H58</f>
        <v>322.34971823704279</v>
      </c>
    </row>
    <row r="59" spans="1:18" x14ac:dyDescent="0.35">
      <c r="A59" s="144">
        <v>1</v>
      </c>
      <c r="B59" s="145" t="s">
        <v>59</v>
      </c>
      <c r="C59" s="145" t="s">
        <v>188</v>
      </c>
      <c r="D59" s="145" t="s">
        <v>101</v>
      </c>
      <c r="E59" s="145" t="s">
        <v>253</v>
      </c>
      <c r="F59" s="145" t="s">
        <v>210</v>
      </c>
      <c r="G59" s="145" t="s">
        <v>254</v>
      </c>
      <c r="H59" s="146"/>
      <c r="I59" s="144"/>
      <c r="J59" s="147"/>
      <c r="K59" s="148"/>
      <c r="L59" s="149"/>
      <c r="M59" s="149"/>
      <c r="N59" s="145"/>
      <c r="O59" s="145"/>
      <c r="P59" s="145"/>
    </row>
    <row r="60" spans="1:18" s="164" customFormat="1" x14ac:dyDescent="0.35">
      <c r="A60" s="158">
        <v>2</v>
      </c>
      <c r="B60" s="159" t="s">
        <v>59</v>
      </c>
      <c r="C60" s="159" t="s">
        <v>188</v>
      </c>
      <c r="D60" s="159" t="s">
        <v>101</v>
      </c>
      <c r="E60" s="159" t="s">
        <v>253</v>
      </c>
      <c r="F60" s="159" t="s">
        <v>180</v>
      </c>
      <c r="G60" s="159" t="s">
        <v>255</v>
      </c>
      <c r="H60" s="160">
        <v>2823</v>
      </c>
      <c r="I60" s="158">
        <v>2</v>
      </c>
      <c r="J60" s="149">
        <f>บึงกาฬ!F54</f>
        <v>782701.71</v>
      </c>
      <c r="K60" s="161">
        <f>บึงกาฬ!AK54</f>
        <v>526725.40999999992</v>
      </c>
      <c r="L60" s="149">
        <f>บึงกาฬ!AL54</f>
        <v>2056863.91</v>
      </c>
      <c r="M60" s="149">
        <f>บึงกาฬ!AM54</f>
        <v>1782087.76</v>
      </c>
      <c r="N60" s="159"/>
      <c r="O60" s="159"/>
      <c r="P60" s="159"/>
      <c r="Q60" s="162">
        <f t="shared" si="0"/>
        <v>274776.14999999991</v>
      </c>
      <c r="R60" s="163">
        <f t="shared" si="1"/>
        <v>728.60924902585896</v>
      </c>
    </row>
    <row r="61" spans="1:18" x14ac:dyDescent="0.35">
      <c r="A61" s="144">
        <v>3</v>
      </c>
      <c r="B61" s="145" t="s">
        <v>59</v>
      </c>
      <c r="C61" s="145" t="s">
        <v>188</v>
      </c>
      <c r="D61" s="145" t="s">
        <v>101</v>
      </c>
      <c r="E61" s="145" t="s">
        <v>253</v>
      </c>
      <c r="F61" s="145" t="s">
        <v>180</v>
      </c>
      <c r="G61" s="145" t="s">
        <v>256</v>
      </c>
      <c r="H61" s="146">
        <v>4818</v>
      </c>
      <c r="I61" s="144">
        <v>4</v>
      </c>
      <c r="J61" s="149">
        <f>บึงกาฬ!F55</f>
        <v>3336021.76</v>
      </c>
      <c r="K61" s="161">
        <f>บึงกาฬ!AK55</f>
        <v>753729.14999999991</v>
      </c>
      <c r="L61" s="149">
        <f>บึงกาฬ!AL55</f>
        <v>2489601.0499999998</v>
      </c>
      <c r="M61" s="149">
        <f>บึงกาฬ!AM55</f>
        <v>3666667.0300000003</v>
      </c>
      <c r="N61" s="145"/>
      <c r="O61" s="145"/>
      <c r="P61" s="145"/>
      <c r="Q61" s="137">
        <f t="shared" si="0"/>
        <v>-1177065.9800000004</v>
      </c>
      <c r="R61" s="138">
        <f t="shared" si="1"/>
        <v>516.72915110004146</v>
      </c>
    </row>
    <row r="62" spans="1:18" x14ac:dyDescent="0.35">
      <c r="A62" s="144">
        <v>4</v>
      </c>
      <c r="B62" s="145" t="s">
        <v>59</v>
      </c>
      <c r="C62" s="145" t="s">
        <v>188</v>
      </c>
      <c r="D62" s="145" t="s">
        <v>101</v>
      </c>
      <c r="E62" s="145" t="s">
        <v>253</v>
      </c>
      <c r="F62" s="145" t="s">
        <v>180</v>
      </c>
      <c r="G62" s="145" t="s">
        <v>257</v>
      </c>
      <c r="H62" s="146">
        <v>2500</v>
      </c>
      <c r="I62" s="144">
        <v>2</v>
      </c>
      <c r="J62" s="149">
        <f>บึงกาฬ!F56</f>
        <v>466278.21</v>
      </c>
      <c r="K62" s="161">
        <f>บึงกาฬ!AK56</f>
        <v>292704.92000000004</v>
      </c>
      <c r="L62" s="149">
        <f>บึงกาฬ!AL56</f>
        <v>1404729.96</v>
      </c>
      <c r="M62" s="149">
        <f>บึงกาฬ!AM56</f>
        <v>1522807.98</v>
      </c>
      <c r="N62" s="145"/>
      <c r="O62" s="145"/>
      <c r="P62" s="145"/>
      <c r="Q62" s="137">
        <f t="shared" si="0"/>
        <v>-118078.02000000002</v>
      </c>
      <c r="R62" s="138">
        <f t="shared" si="1"/>
        <v>561.89198399999998</v>
      </c>
    </row>
    <row r="63" spans="1:18" x14ac:dyDescent="0.35">
      <c r="A63" s="144">
        <v>5</v>
      </c>
      <c r="B63" s="145" t="s">
        <v>59</v>
      </c>
      <c r="C63" s="145" t="s">
        <v>188</v>
      </c>
      <c r="D63" s="145" t="s">
        <v>101</v>
      </c>
      <c r="E63" s="145" t="s">
        <v>253</v>
      </c>
      <c r="F63" s="145" t="s">
        <v>180</v>
      </c>
      <c r="G63" s="145" t="s">
        <v>258</v>
      </c>
      <c r="H63" s="146">
        <v>4429</v>
      </c>
      <c r="I63" s="144">
        <v>3</v>
      </c>
      <c r="J63" s="149">
        <f>บึงกาฬ!F57</f>
        <v>472017.9</v>
      </c>
      <c r="K63" s="161">
        <f>บึงกาฬ!AK57</f>
        <v>404080.14</v>
      </c>
      <c r="L63" s="149">
        <f>บึงกาฬ!AL57</f>
        <v>1811352.65</v>
      </c>
      <c r="M63" s="149">
        <f>บึงกาฬ!AM57</f>
        <v>1868669.81</v>
      </c>
      <c r="N63" s="145"/>
      <c r="O63" s="145"/>
      <c r="P63" s="145"/>
      <c r="Q63" s="137">
        <f t="shared" si="0"/>
        <v>-57317.160000000149</v>
      </c>
      <c r="R63" s="138">
        <f t="shared" si="1"/>
        <v>408.9755362384285</v>
      </c>
    </row>
    <row r="64" spans="1:18" x14ac:dyDescent="0.35">
      <c r="A64" s="144">
        <v>6</v>
      </c>
      <c r="B64" s="145" t="s">
        <v>59</v>
      </c>
      <c r="C64" s="145" t="s">
        <v>188</v>
      </c>
      <c r="D64" s="145" t="s">
        <v>101</v>
      </c>
      <c r="E64" s="145" t="s">
        <v>253</v>
      </c>
      <c r="F64" s="145" t="s">
        <v>180</v>
      </c>
      <c r="G64" s="145" t="s">
        <v>259</v>
      </c>
      <c r="H64" s="146">
        <v>3247</v>
      </c>
      <c r="I64" s="144">
        <v>3</v>
      </c>
      <c r="J64" s="149">
        <f>บึงกาฬ!F58</f>
        <v>271497.90999999997</v>
      </c>
      <c r="K64" s="161">
        <f>บึงกาฬ!AK58</f>
        <v>182734.39999999997</v>
      </c>
      <c r="L64" s="149">
        <f>บึงกาฬ!AL58</f>
        <v>1249768.32</v>
      </c>
      <c r="M64" s="149">
        <f>บึงกาฬ!AM58</f>
        <v>1376567.6900000002</v>
      </c>
      <c r="N64" s="145"/>
      <c r="O64" s="145"/>
      <c r="P64" s="145"/>
      <c r="Q64" s="137">
        <f t="shared" si="0"/>
        <v>-126799.37000000011</v>
      </c>
      <c r="R64" s="138">
        <f t="shared" si="1"/>
        <v>384.89939020634432</v>
      </c>
    </row>
    <row r="65" spans="1:18" s="164" customFormat="1" x14ac:dyDescent="0.35">
      <c r="A65" s="158">
        <v>7</v>
      </c>
      <c r="B65" s="159" t="s">
        <v>59</v>
      </c>
      <c r="C65" s="159" t="s">
        <v>188</v>
      </c>
      <c r="D65" s="159" t="s">
        <v>101</v>
      </c>
      <c r="E65" s="159" t="s">
        <v>253</v>
      </c>
      <c r="F65" s="159" t="s">
        <v>180</v>
      </c>
      <c r="G65" s="159" t="s">
        <v>260</v>
      </c>
      <c r="H65" s="160">
        <v>1126</v>
      </c>
      <c r="I65" s="158">
        <v>1</v>
      </c>
      <c r="J65" s="149">
        <f>บึงกาฬ!F59</f>
        <v>226516.18</v>
      </c>
      <c r="K65" s="161">
        <f>บึงกาฬ!AK59</f>
        <v>230387.78999999998</v>
      </c>
      <c r="L65" s="149">
        <f>บึงกาฬ!AL59</f>
        <v>925544.56</v>
      </c>
      <c r="M65" s="149">
        <f>บึงกาฬ!AM59</f>
        <v>1022880.39</v>
      </c>
      <c r="N65" s="159"/>
      <c r="O65" s="159"/>
      <c r="P65" s="159"/>
      <c r="Q65" s="162">
        <f t="shared" si="0"/>
        <v>-97335.829999999958</v>
      </c>
      <c r="R65" s="163">
        <f t="shared" si="1"/>
        <v>821.97563055062176</v>
      </c>
    </row>
    <row r="66" spans="1:18" s="156" customFormat="1" x14ac:dyDescent="0.35">
      <c r="A66" s="150">
        <v>6</v>
      </c>
      <c r="B66" s="151" t="s">
        <v>59</v>
      </c>
      <c r="C66" s="151"/>
      <c r="D66" s="151"/>
      <c r="E66" s="151" t="s">
        <v>77</v>
      </c>
      <c r="F66" s="151"/>
      <c r="G66" s="151" t="s">
        <v>261</v>
      </c>
      <c r="H66" s="157">
        <f>SUM(H59:H65)</f>
        <v>18943</v>
      </c>
      <c r="I66" s="150"/>
      <c r="J66" s="153">
        <f>SUM(J59:J65)</f>
        <v>5555033.6699999999</v>
      </c>
      <c r="K66" s="153">
        <f t="shared" ref="K66:M66" si="7">SUM(K59:K65)</f>
        <v>2390361.81</v>
      </c>
      <c r="L66" s="153">
        <f t="shared" si="7"/>
        <v>9937860.4500000011</v>
      </c>
      <c r="M66" s="153">
        <f t="shared" si="7"/>
        <v>11239680.66</v>
      </c>
      <c r="N66" s="151">
        <v>6</v>
      </c>
      <c r="O66" s="151">
        <v>6</v>
      </c>
      <c r="P66" s="151">
        <f>N66-O66</f>
        <v>0</v>
      </c>
      <c r="Q66" s="154">
        <f t="shared" si="0"/>
        <v>-1301820.209999999</v>
      </c>
      <c r="R66" s="155">
        <f>L66/H66</f>
        <v>524.61914427493014</v>
      </c>
    </row>
    <row r="67" spans="1:18" x14ac:dyDescent="0.35">
      <c r="A67" s="144">
        <v>1</v>
      </c>
      <c r="B67" s="145" t="s">
        <v>59</v>
      </c>
      <c r="C67" s="145" t="s">
        <v>190</v>
      </c>
      <c r="D67" s="145" t="s">
        <v>80</v>
      </c>
      <c r="E67" s="145" t="s">
        <v>262</v>
      </c>
      <c r="F67" s="145" t="s">
        <v>210</v>
      </c>
      <c r="G67" s="145" t="s">
        <v>263</v>
      </c>
      <c r="H67" s="146"/>
      <c r="I67" s="144"/>
      <c r="J67" s="147"/>
      <c r="K67" s="148"/>
      <c r="L67" s="149"/>
      <c r="M67" s="149"/>
      <c r="N67" s="145"/>
      <c r="O67" s="145"/>
      <c r="P67" s="145"/>
    </row>
    <row r="68" spans="1:18" x14ac:dyDescent="0.35">
      <c r="A68" s="144">
        <v>2</v>
      </c>
      <c r="B68" s="145" t="s">
        <v>59</v>
      </c>
      <c r="C68" s="145" t="s">
        <v>190</v>
      </c>
      <c r="D68" s="145" t="s">
        <v>80</v>
      </c>
      <c r="E68" s="145" t="s">
        <v>262</v>
      </c>
      <c r="F68" s="145" t="s">
        <v>180</v>
      </c>
      <c r="G68" s="145" t="s">
        <v>1422</v>
      </c>
      <c r="H68" s="146">
        <v>3728</v>
      </c>
      <c r="I68" s="144">
        <v>3</v>
      </c>
      <c r="J68" s="147">
        <f>บึงกาฬ!F60</f>
        <v>532218.93999999994</v>
      </c>
      <c r="K68" s="148">
        <f>บึงกาฬ!AK60</f>
        <v>293735.50999999989</v>
      </c>
      <c r="L68" s="149">
        <f>บึงกาฬ!AL60</f>
        <v>1492950.1600000001</v>
      </c>
      <c r="M68" s="149">
        <f>บึงกาฬ!AM60</f>
        <v>1391998.42</v>
      </c>
      <c r="N68" s="145"/>
      <c r="O68" s="145"/>
      <c r="P68" s="145"/>
      <c r="Q68" s="137">
        <f t="shared" si="0"/>
        <v>100951.74000000022</v>
      </c>
      <c r="R68" s="138">
        <f t="shared" si="1"/>
        <v>400.46946351931336</v>
      </c>
    </row>
    <row r="69" spans="1:18" x14ac:dyDescent="0.35">
      <c r="A69" s="144">
        <v>3</v>
      </c>
      <c r="B69" s="145" t="s">
        <v>59</v>
      </c>
      <c r="C69" s="145" t="s">
        <v>190</v>
      </c>
      <c r="D69" s="145" t="s">
        <v>80</v>
      </c>
      <c r="E69" s="145" t="s">
        <v>262</v>
      </c>
      <c r="F69" s="145" t="s">
        <v>180</v>
      </c>
      <c r="G69" s="145" t="s">
        <v>265</v>
      </c>
      <c r="H69" s="146">
        <v>3543</v>
      </c>
      <c r="I69" s="144">
        <v>3</v>
      </c>
      <c r="J69" s="147">
        <f>บึงกาฬ!F61</f>
        <v>1163582.8400000001</v>
      </c>
      <c r="K69" s="148">
        <f>บึงกาฬ!AK61</f>
        <v>1109181.49</v>
      </c>
      <c r="L69" s="149">
        <f>บึงกาฬ!AL61</f>
        <v>2344875.9</v>
      </c>
      <c r="M69" s="149">
        <f>บึงกาฬ!AM61</f>
        <v>1830138.7199999997</v>
      </c>
      <c r="N69" s="145"/>
      <c r="O69" s="145"/>
      <c r="P69" s="145"/>
      <c r="Q69" s="137">
        <f t="shared" si="0"/>
        <v>514737.18000000017</v>
      </c>
      <c r="R69" s="138">
        <f t="shared" si="1"/>
        <v>661.83344623200674</v>
      </c>
    </row>
    <row r="70" spans="1:18" x14ac:dyDescent="0.35">
      <c r="A70" s="144">
        <v>4</v>
      </c>
      <c r="B70" s="145" t="s">
        <v>59</v>
      </c>
      <c r="C70" s="145" t="s">
        <v>190</v>
      </c>
      <c r="D70" s="145" t="s">
        <v>80</v>
      </c>
      <c r="E70" s="145" t="s">
        <v>262</v>
      </c>
      <c r="F70" s="145" t="s">
        <v>180</v>
      </c>
      <c r="G70" s="145" t="s">
        <v>266</v>
      </c>
      <c r="H70" s="146">
        <v>6330</v>
      </c>
      <c r="I70" s="144">
        <v>5</v>
      </c>
      <c r="J70" s="147">
        <f>บึงกาฬ!F62</f>
        <v>592103.39</v>
      </c>
      <c r="K70" s="148">
        <f>บึงกาฬ!AK62</f>
        <v>426161.22</v>
      </c>
      <c r="L70" s="149">
        <f>บึงกาฬ!AL62</f>
        <v>2182043.4</v>
      </c>
      <c r="M70" s="149">
        <f>บึงกาฬ!AM62</f>
        <v>1931525.99</v>
      </c>
      <c r="N70" s="145"/>
      <c r="O70" s="145"/>
      <c r="P70" s="145"/>
      <c r="Q70" s="137">
        <f t="shared" si="0"/>
        <v>250517.40999999992</v>
      </c>
      <c r="R70" s="138">
        <f t="shared" si="1"/>
        <v>344.7145971563981</v>
      </c>
    </row>
    <row r="71" spans="1:18" x14ac:dyDescent="0.35">
      <c r="A71" s="144">
        <v>5</v>
      </c>
      <c r="B71" s="145" t="s">
        <v>59</v>
      </c>
      <c r="C71" s="145" t="s">
        <v>190</v>
      </c>
      <c r="D71" s="145" t="s">
        <v>80</v>
      </c>
      <c r="E71" s="145" t="s">
        <v>262</v>
      </c>
      <c r="F71" s="145" t="s">
        <v>180</v>
      </c>
      <c r="G71" s="145" t="s">
        <v>267</v>
      </c>
      <c r="H71" s="146">
        <v>3421</v>
      </c>
      <c r="I71" s="144">
        <v>3</v>
      </c>
      <c r="J71" s="147">
        <f>บึงกาฬ!F63</f>
        <v>347022.04</v>
      </c>
      <c r="K71" s="148">
        <f>บึงกาฬ!AK63</f>
        <v>265160.32999999996</v>
      </c>
      <c r="L71" s="149">
        <f>บึงกาฬ!AL63</f>
        <v>1039510.95</v>
      </c>
      <c r="M71" s="149">
        <f>บึงกาฬ!AM63</f>
        <v>823317.82</v>
      </c>
      <c r="N71" s="145"/>
      <c r="O71" s="145"/>
      <c r="P71" s="145"/>
      <c r="Q71" s="137">
        <f t="shared" ref="Q71:Q134" si="8">L71-M71</f>
        <v>216193.13</v>
      </c>
      <c r="R71" s="138">
        <f t="shared" ref="R71:R134" si="9">L71/H71</f>
        <v>303.86172171879565</v>
      </c>
    </row>
    <row r="72" spans="1:18" x14ac:dyDescent="0.35">
      <c r="A72" s="144">
        <v>6</v>
      </c>
      <c r="B72" s="145" t="s">
        <v>59</v>
      </c>
      <c r="C72" s="145" t="s">
        <v>190</v>
      </c>
      <c r="D72" s="145" t="s">
        <v>80</v>
      </c>
      <c r="E72" s="145" t="s">
        <v>262</v>
      </c>
      <c r="F72" s="145" t="s">
        <v>180</v>
      </c>
      <c r="G72" s="145" t="s">
        <v>268</v>
      </c>
      <c r="H72" s="146">
        <v>3591</v>
      </c>
      <c r="I72" s="144">
        <v>3</v>
      </c>
      <c r="J72" s="147">
        <f>บึงกาฬ!F64</f>
        <v>768155.63</v>
      </c>
      <c r="K72" s="148">
        <f>บึงกาฬ!AK64</f>
        <v>443379.81000000006</v>
      </c>
      <c r="L72" s="149">
        <f>บึงกาฬ!AL64</f>
        <v>1752726.52</v>
      </c>
      <c r="M72" s="149">
        <f>บึงกาฬ!AM64</f>
        <v>1264080.2</v>
      </c>
      <c r="N72" s="145"/>
      <c r="O72" s="145"/>
      <c r="P72" s="145"/>
      <c r="Q72" s="137">
        <f t="shared" si="8"/>
        <v>488646.32000000007</v>
      </c>
      <c r="R72" s="138">
        <f t="shared" si="9"/>
        <v>488.08869952659427</v>
      </c>
    </row>
    <row r="73" spans="1:18" x14ac:dyDescent="0.35">
      <c r="A73" s="144">
        <v>7</v>
      </c>
      <c r="B73" s="145" t="s">
        <v>59</v>
      </c>
      <c r="C73" s="145" t="s">
        <v>190</v>
      </c>
      <c r="D73" s="145" t="s">
        <v>80</v>
      </c>
      <c r="E73" s="145" t="s">
        <v>262</v>
      </c>
      <c r="F73" s="145" t="s">
        <v>180</v>
      </c>
      <c r="G73" s="145" t="s">
        <v>269</v>
      </c>
      <c r="H73" s="146">
        <v>4772</v>
      </c>
      <c r="I73" s="144">
        <v>4</v>
      </c>
      <c r="J73" s="147">
        <f>บึงกาฬ!F65</f>
        <v>857820.05</v>
      </c>
      <c r="K73" s="148">
        <f>บึงกาฬ!AK65</f>
        <v>470894.05000000005</v>
      </c>
      <c r="L73" s="149">
        <f>บึงกาฬ!AL65</f>
        <v>2392709.04</v>
      </c>
      <c r="M73" s="149">
        <f>บึงกาฬ!AM65</f>
        <v>2119892.9500000002</v>
      </c>
      <c r="N73" s="145"/>
      <c r="O73" s="145"/>
      <c r="P73" s="145"/>
      <c r="Q73" s="137">
        <f t="shared" si="8"/>
        <v>272816.08999999985</v>
      </c>
      <c r="R73" s="138">
        <f t="shared" si="9"/>
        <v>501.40591785414921</v>
      </c>
    </row>
    <row r="74" spans="1:18" s="156" customFormat="1" x14ac:dyDescent="0.35">
      <c r="A74" s="150">
        <v>7</v>
      </c>
      <c r="B74" s="151" t="s">
        <v>59</v>
      </c>
      <c r="C74" s="151"/>
      <c r="D74" s="151"/>
      <c r="E74" s="151" t="s">
        <v>77</v>
      </c>
      <c r="F74" s="151"/>
      <c r="G74" s="151" t="s">
        <v>270</v>
      </c>
      <c r="H74" s="157">
        <f>SUM(H67:H73)</f>
        <v>25385</v>
      </c>
      <c r="I74" s="150"/>
      <c r="J74" s="153">
        <f>SUM(J67:J73)</f>
        <v>4260902.8899999997</v>
      </c>
      <c r="K74" s="153">
        <f t="shared" ref="K74:M74" si="10">SUM(K67:K73)</f>
        <v>3008512.41</v>
      </c>
      <c r="L74" s="153">
        <f t="shared" si="10"/>
        <v>11204815.969999999</v>
      </c>
      <c r="M74" s="153">
        <f t="shared" si="10"/>
        <v>9360954.1000000015</v>
      </c>
      <c r="N74" s="151">
        <v>6</v>
      </c>
      <c r="O74" s="151">
        <v>6</v>
      </c>
      <c r="P74" s="151">
        <f>N74-O74</f>
        <v>0</v>
      </c>
      <c r="Q74" s="154">
        <f>L74-M74</f>
        <v>1843861.8699999973</v>
      </c>
      <c r="R74" s="155">
        <f>L74/H74</f>
        <v>441.3951534370691</v>
      </c>
    </row>
    <row r="75" spans="1:18" x14ac:dyDescent="0.35">
      <c r="A75" s="144">
        <v>1</v>
      </c>
      <c r="B75" s="145" t="s">
        <v>59</v>
      </c>
      <c r="C75" s="145" t="s">
        <v>192</v>
      </c>
      <c r="D75" s="145" t="s">
        <v>115</v>
      </c>
      <c r="E75" s="145" t="s">
        <v>271</v>
      </c>
      <c r="F75" s="145" t="s">
        <v>210</v>
      </c>
      <c r="G75" s="145" t="s">
        <v>272</v>
      </c>
      <c r="H75" s="146"/>
      <c r="I75" s="144"/>
      <c r="J75" s="147"/>
      <c r="K75" s="148"/>
      <c r="L75" s="149"/>
      <c r="M75" s="149"/>
      <c r="N75" s="145"/>
      <c r="O75" s="145"/>
      <c r="P75" s="145"/>
    </row>
    <row r="76" spans="1:18" x14ac:dyDescent="0.35">
      <c r="A76" s="144">
        <v>2</v>
      </c>
      <c r="B76" s="145" t="s">
        <v>59</v>
      </c>
      <c r="C76" s="145" t="s">
        <v>192</v>
      </c>
      <c r="D76" s="145" t="s">
        <v>115</v>
      </c>
      <c r="E76" s="145" t="s">
        <v>271</v>
      </c>
      <c r="F76" s="145" t="s">
        <v>180</v>
      </c>
      <c r="G76" s="145" t="s">
        <v>273</v>
      </c>
      <c r="H76" s="146">
        <v>5834</v>
      </c>
      <c r="I76" s="144">
        <v>4</v>
      </c>
      <c r="J76" s="147">
        <f>บึงกาฬ!F66</f>
        <v>373112.62</v>
      </c>
      <c r="K76" s="148">
        <f>บึงกาฬ!AK66</f>
        <v>406803.94999999995</v>
      </c>
      <c r="L76" s="149">
        <f>บึงกาฬ!AL66</f>
        <v>1524385.04</v>
      </c>
      <c r="M76" s="149">
        <f>บึงกาฬ!AM66</f>
        <v>2083987.29</v>
      </c>
      <c r="N76" s="145"/>
      <c r="O76" s="145"/>
      <c r="P76" s="145"/>
      <c r="Q76" s="137">
        <f t="shared" si="8"/>
        <v>-559602.25</v>
      </c>
      <c r="R76" s="138">
        <f t="shared" si="9"/>
        <v>261.2932876242715</v>
      </c>
    </row>
    <row r="77" spans="1:18" x14ac:dyDescent="0.35">
      <c r="A77" s="144">
        <v>3</v>
      </c>
      <c r="B77" s="145" t="s">
        <v>59</v>
      </c>
      <c r="C77" s="145" t="s">
        <v>192</v>
      </c>
      <c r="D77" s="145" t="s">
        <v>115</v>
      </c>
      <c r="E77" s="145" t="s">
        <v>271</v>
      </c>
      <c r="F77" s="145" t="s">
        <v>180</v>
      </c>
      <c r="G77" s="145" t="s">
        <v>274</v>
      </c>
      <c r="H77" s="146">
        <v>4475</v>
      </c>
      <c r="I77" s="144">
        <v>3</v>
      </c>
      <c r="J77" s="147">
        <f>บึงกาฬ!F67</f>
        <v>368639.47</v>
      </c>
      <c r="K77" s="148">
        <f>บึงกาฬ!AK67</f>
        <v>402768.72999999992</v>
      </c>
      <c r="L77" s="149">
        <f>บึงกาฬ!AL67</f>
        <v>995858.19000000006</v>
      </c>
      <c r="M77" s="149">
        <f>บึงกาฬ!AM67</f>
        <v>999843.59999999986</v>
      </c>
      <c r="N77" s="145"/>
      <c r="O77" s="145"/>
      <c r="P77" s="145"/>
      <c r="Q77" s="137">
        <f t="shared" si="8"/>
        <v>-3985.4099999997998</v>
      </c>
      <c r="R77" s="138">
        <f t="shared" si="9"/>
        <v>222.53814301675979</v>
      </c>
    </row>
    <row r="78" spans="1:18" x14ac:dyDescent="0.35">
      <c r="A78" s="144">
        <v>4</v>
      </c>
      <c r="B78" s="145" t="s">
        <v>59</v>
      </c>
      <c r="C78" s="145" t="s">
        <v>192</v>
      </c>
      <c r="D78" s="145" t="s">
        <v>115</v>
      </c>
      <c r="E78" s="145" t="s">
        <v>271</v>
      </c>
      <c r="F78" s="145" t="s">
        <v>180</v>
      </c>
      <c r="G78" s="145" t="s">
        <v>275</v>
      </c>
      <c r="H78" s="146">
        <v>1990</v>
      </c>
      <c r="I78" s="144">
        <v>2</v>
      </c>
      <c r="J78" s="147">
        <f>บึงกาฬ!F68</f>
        <v>160405.76000000001</v>
      </c>
      <c r="K78" s="148">
        <f>บึงกาฬ!AK68</f>
        <v>128661.68000000002</v>
      </c>
      <c r="L78" s="149">
        <f>บึงกาฬ!AL68</f>
        <v>812148.9</v>
      </c>
      <c r="M78" s="149">
        <f>บึงกาฬ!AM68</f>
        <v>755713.67</v>
      </c>
      <c r="N78" s="145"/>
      <c r="O78" s="145"/>
      <c r="P78" s="145"/>
      <c r="Q78" s="137">
        <f t="shared" si="8"/>
        <v>56435.229999999981</v>
      </c>
      <c r="R78" s="138">
        <f t="shared" si="9"/>
        <v>408.11502512562816</v>
      </c>
    </row>
    <row r="79" spans="1:18" x14ac:dyDescent="0.35">
      <c r="A79" s="144">
        <v>5</v>
      </c>
      <c r="B79" s="145" t="s">
        <v>59</v>
      </c>
      <c r="C79" s="145" t="s">
        <v>192</v>
      </c>
      <c r="D79" s="145" t="s">
        <v>115</v>
      </c>
      <c r="E79" s="145" t="s">
        <v>271</v>
      </c>
      <c r="F79" s="145" t="s">
        <v>180</v>
      </c>
      <c r="G79" s="145" t="s">
        <v>276</v>
      </c>
      <c r="H79" s="146">
        <v>5043</v>
      </c>
      <c r="I79" s="144">
        <v>4</v>
      </c>
      <c r="J79" s="147">
        <f>บึงกาฬ!F69</f>
        <v>270269.48</v>
      </c>
      <c r="K79" s="148">
        <f>บึงกาฬ!AK69</f>
        <v>213519.26999999996</v>
      </c>
      <c r="L79" s="149">
        <f>บึงกาฬ!AL69</f>
        <v>1094955.55</v>
      </c>
      <c r="M79" s="149">
        <f>บึงกาฬ!AM69</f>
        <v>1032187.31</v>
      </c>
      <c r="N79" s="145"/>
      <c r="O79" s="145"/>
      <c r="P79" s="145"/>
      <c r="Q79" s="137">
        <f t="shared" si="8"/>
        <v>62768.239999999991</v>
      </c>
      <c r="R79" s="138">
        <f t="shared" si="9"/>
        <v>217.12384493357129</v>
      </c>
    </row>
    <row r="80" spans="1:18" x14ac:dyDescent="0.35">
      <c r="A80" s="144">
        <v>6</v>
      </c>
      <c r="B80" s="145" t="s">
        <v>59</v>
      </c>
      <c r="C80" s="145" t="s">
        <v>192</v>
      </c>
      <c r="D80" s="145" t="s">
        <v>115</v>
      </c>
      <c r="E80" s="145" t="s">
        <v>271</v>
      </c>
      <c r="F80" s="145" t="s">
        <v>180</v>
      </c>
      <c r="G80" s="145" t="s">
        <v>277</v>
      </c>
      <c r="H80" s="146">
        <v>5442</v>
      </c>
      <c r="I80" s="144">
        <v>4</v>
      </c>
      <c r="J80" s="147">
        <f>บึงกาฬ!F70</f>
        <v>290595.21000000002</v>
      </c>
      <c r="K80" s="148">
        <f>บึงกาฬ!AK70</f>
        <v>286427.62</v>
      </c>
      <c r="L80" s="149">
        <f>บึงกาฬ!AL70</f>
        <v>1313490.51</v>
      </c>
      <c r="M80" s="149">
        <f>บึงกาฬ!AM70</f>
        <v>1295183.1399999999</v>
      </c>
      <c r="N80" s="145"/>
      <c r="O80" s="145"/>
      <c r="P80" s="145"/>
      <c r="Q80" s="137">
        <f t="shared" si="8"/>
        <v>18307.370000000112</v>
      </c>
      <c r="R80" s="138">
        <f t="shared" si="9"/>
        <v>241.36172546857773</v>
      </c>
    </row>
    <row r="81" spans="1:18" s="156" customFormat="1" x14ac:dyDescent="0.35">
      <c r="A81" s="150">
        <v>8</v>
      </c>
      <c r="B81" s="151" t="s">
        <v>59</v>
      </c>
      <c r="C81" s="151"/>
      <c r="D81" s="151"/>
      <c r="E81" s="151" t="s">
        <v>77</v>
      </c>
      <c r="F81" s="151"/>
      <c r="G81" s="151" t="s">
        <v>278</v>
      </c>
      <c r="H81" s="157">
        <f>SUM(H75:H80)</f>
        <v>22784</v>
      </c>
      <c r="I81" s="150"/>
      <c r="J81" s="153">
        <f>SUM(J75:J80)</f>
        <v>1463022.54</v>
      </c>
      <c r="K81" s="153">
        <f t="shared" ref="K81:M81" si="11">SUM(K75:K80)</f>
        <v>1438181.25</v>
      </c>
      <c r="L81" s="153">
        <f t="shared" si="11"/>
        <v>5740838.1899999995</v>
      </c>
      <c r="M81" s="153">
        <f t="shared" si="11"/>
        <v>6166915.0099999988</v>
      </c>
      <c r="N81" s="151">
        <v>5</v>
      </c>
      <c r="O81" s="151">
        <v>5</v>
      </c>
      <c r="P81" s="151">
        <f>N81-O81</f>
        <v>0</v>
      </c>
      <c r="Q81" s="154">
        <f t="shared" si="8"/>
        <v>-426076.81999999937</v>
      </c>
      <c r="R81" s="155">
        <f t="shared" si="9"/>
        <v>251.96796831109549</v>
      </c>
    </row>
    <row r="82" spans="1:18" s="156" customFormat="1" ht="21.75" thickBot="1" x14ac:dyDescent="0.4">
      <c r="A82" s="165"/>
      <c r="B82" s="166" t="s">
        <v>59</v>
      </c>
      <c r="C82" s="166" t="s">
        <v>59</v>
      </c>
      <c r="D82" s="166" t="s">
        <v>59</v>
      </c>
      <c r="E82" s="166" t="s">
        <v>59</v>
      </c>
      <c r="F82" s="166"/>
      <c r="G82" s="166" t="s">
        <v>279</v>
      </c>
      <c r="H82" s="167">
        <f>H20+H34+H47+H52+H58+H66+H74+H81</f>
        <v>250354</v>
      </c>
      <c r="I82" s="165"/>
      <c r="J82" s="168">
        <f>J20+J34+J47+J52+J58+J66+J74+J81</f>
        <v>37104679.280000009</v>
      </c>
      <c r="K82" s="169">
        <f>K20+K34+K47+K52+K58+K66+K74+K81</f>
        <v>25277254.43</v>
      </c>
      <c r="L82" s="168">
        <f t="shared" ref="L82:M82" si="12">L20+L34+L47+L52+L58+L66+L74+L81</f>
        <v>106060673.88</v>
      </c>
      <c r="M82" s="168">
        <f t="shared" si="12"/>
        <v>106059256.10000001</v>
      </c>
      <c r="N82" s="166">
        <f>N20+N34+N47+N52+N58+N66+N74+N81</f>
        <v>61</v>
      </c>
      <c r="O82" s="166">
        <f>O20+O34+O47+O52+O58+O66+O74+O81</f>
        <v>61</v>
      </c>
      <c r="P82" s="166">
        <f>N82-O82</f>
        <v>0</v>
      </c>
      <c r="Q82" s="154">
        <f t="shared" si="8"/>
        <v>1417.7799999862909</v>
      </c>
      <c r="R82" s="155">
        <f t="shared" si="9"/>
        <v>423.64281729071632</v>
      </c>
    </row>
    <row r="83" spans="1:18" s="156" customFormat="1" ht="22.5" thickTop="1" thickBot="1" x14ac:dyDescent="0.4">
      <c r="A83" s="170"/>
      <c r="B83" s="171"/>
      <c r="C83" s="171"/>
      <c r="D83" s="171"/>
      <c r="E83" s="308" t="s">
        <v>280</v>
      </c>
      <c r="F83" s="309"/>
      <c r="G83" s="310"/>
      <c r="H83" s="172"/>
      <c r="I83" s="170"/>
      <c r="J83" s="173">
        <f>J82/O82</f>
        <v>608273.4308196723</v>
      </c>
      <c r="K83" s="174">
        <f>K82/O82</f>
        <v>414381.2201639344</v>
      </c>
      <c r="L83" s="173">
        <f>L82/O82</f>
        <v>1738699.5718032785</v>
      </c>
      <c r="M83" s="173">
        <f>M82/O82</f>
        <v>1738676.3295081968</v>
      </c>
      <c r="N83" s="171"/>
      <c r="O83" s="171"/>
      <c r="P83" s="171"/>
      <c r="Q83" s="137"/>
      <c r="R83" s="138"/>
    </row>
    <row r="84" spans="1:18" ht="21.75" thickTop="1" x14ac:dyDescent="0.35">
      <c r="A84" s="175">
        <v>1</v>
      </c>
      <c r="B84" s="176" t="s">
        <v>63</v>
      </c>
      <c r="C84" s="176" t="s">
        <v>281</v>
      </c>
      <c r="D84" s="176" t="s">
        <v>282</v>
      </c>
      <c r="E84" s="176" t="s">
        <v>0</v>
      </c>
      <c r="F84" s="176" t="s">
        <v>177</v>
      </c>
      <c r="G84" s="176" t="s">
        <v>283</v>
      </c>
      <c r="H84" s="177"/>
      <c r="I84" s="175"/>
      <c r="J84" s="178"/>
      <c r="K84" s="179"/>
      <c r="L84" s="180"/>
      <c r="M84" s="180"/>
      <c r="N84" s="176"/>
      <c r="O84" s="176"/>
      <c r="P84" s="176"/>
    </row>
    <row r="85" spans="1:18" x14ac:dyDescent="0.35">
      <c r="A85" s="144">
        <v>2</v>
      </c>
      <c r="B85" s="145" t="s">
        <v>63</v>
      </c>
      <c r="C85" s="145" t="s">
        <v>281</v>
      </c>
      <c r="D85" s="145" t="s">
        <v>282</v>
      </c>
      <c r="E85" s="145" t="s">
        <v>0</v>
      </c>
      <c r="F85" s="145" t="s">
        <v>180</v>
      </c>
      <c r="G85" s="145" t="s">
        <v>606</v>
      </c>
      <c r="H85" s="146">
        <v>5737</v>
      </c>
      <c r="I85" s="144">
        <v>4</v>
      </c>
      <c r="J85" s="147">
        <f>หนองบัวลำภู!F4</f>
        <v>259106.04</v>
      </c>
      <c r="K85" s="148">
        <f>หนองบัวลำภู!AJ4</f>
        <v>268020.69</v>
      </c>
      <c r="L85" s="149">
        <f>หนองบัวลำภู!AK4</f>
        <v>1545974.63</v>
      </c>
      <c r="M85" s="149">
        <f>หนองบัวลำภู!AL4</f>
        <v>1757698.03</v>
      </c>
      <c r="N85" s="145"/>
      <c r="O85" s="145"/>
      <c r="P85" s="145"/>
      <c r="Q85" s="137">
        <f t="shared" si="8"/>
        <v>-211723.40000000014</v>
      </c>
      <c r="R85" s="138">
        <f t="shared" si="9"/>
        <v>269.47439951194002</v>
      </c>
    </row>
    <row r="86" spans="1:18" x14ac:dyDescent="0.35">
      <c r="A86" s="144">
        <v>3</v>
      </c>
      <c r="B86" s="145" t="s">
        <v>63</v>
      </c>
      <c r="C86" s="145" t="s">
        <v>281</v>
      </c>
      <c r="D86" s="145" t="s">
        <v>282</v>
      </c>
      <c r="E86" s="145" t="s">
        <v>0</v>
      </c>
      <c r="F86" s="145" t="s">
        <v>180</v>
      </c>
      <c r="G86" s="145" t="s">
        <v>607</v>
      </c>
      <c r="H86" s="146">
        <v>4213</v>
      </c>
      <c r="I86" s="144">
        <v>3</v>
      </c>
      <c r="J86" s="147">
        <f>หนองบัวลำภู!F5</f>
        <v>212069.93</v>
      </c>
      <c r="K86" s="148">
        <f>หนองบัวลำภู!AJ5</f>
        <v>289890.74</v>
      </c>
      <c r="L86" s="149">
        <f>หนองบัวลำภู!AK5</f>
        <v>1916771.38</v>
      </c>
      <c r="M86" s="149">
        <f>หนองบัวลำภู!AL5</f>
        <v>1825730.8599999999</v>
      </c>
      <c r="N86" s="145"/>
      <c r="O86" s="145"/>
      <c r="P86" s="145"/>
      <c r="Q86" s="137">
        <f t="shared" si="8"/>
        <v>91040.520000000019</v>
      </c>
      <c r="R86" s="138">
        <f t="shared" si="9"/>
        <v>454.96591027771183</v>
      </c>
    </row>
    <row r="87" spans="1:18" x14ac:dyDescent="0.35">
      <c r="A87" s="144">
        <v>4</v>
      </c>
      <c r="B87" s="145" t="s">
        <v>63</v>
      </c>
      <c r="C87" s="145" t="s">
        <v>281</v>
      </c>
      <c r="D87" s="145" t="s">
        <v>282</v>
      </c>
      <c r="E87" s="145" t="s">
        <v>0</v>
      </c>
      <c r="F87" s="145" t="s">
        <v>180</v>
      </c>
      <c r="G87" s="145" t="s">
        <v>608</v>
      </c>
      <c r="H87" s="146">
        <v>4949</v>
      </c>
      <c r="I87" s="144">
        <v>4</v>
      </c>
      <c r="J87" s="147">
        <f>หนองบัวลำภู!F6</f>
        <v>220239.9</v>
      </c>
      <c r="K87" s="148">
        <f>หนองบัวลำภู!AJ6</f>
        <v>337644.29000000004</v>
      </c>
      <c r="L87" s="149">
        <f>หนองบัวลำภู!AK6</f>
        <v>1355188.94</v>
      </c>
      <c r="M87" s="149">
        <f>หนองบัวลำภู!AL6</f>
        <v>1670195.35</v>
      </c>
      <c r="N87" s="145"/>
      <c r="O87" s="145"/>
      <c r="P87" s="145"/>
      <c r="Q87" s="137">
        <f t="shared" si="8"/>
        <v>-315006.41000000015</v>
      </c>
      <c r="R87" s="138">
        <f t="shared" si="9"/>
        <v>273.83086280056574</v>
      </c>
    </row>
    <row r="88" spans="1:18" x14ac:dyDescent="0.35">
      <c r="A88" s="144">
        <v>5</v>
      </c>
      <c r="B88" s="145" t="s">
        <v>63</v>
      </c>
      <c r="C88" s="145" t="s">
        <v>281</v>
      </c>
      <c r="D88" s="145" t="s">
        <v>282</v>
      </c>
      <c r="E88" s="145" t="s">
        <v>0</v>
      </c>
      <c r="F88" s="145" t="s">
        <v>180</v>
      </c>
      <c r="G88" s="145" t="s">
        <v>609</v>
      </c>
      <c r="H88" s="146">
        <v>7233</v>
      </c>
      <c r="I88" s="144">
        <v>5</v>
      </c>
      <c r="J88" s="147">
        <f>หนองบัวลำภู!F7</f>
        <v>682663.9</v>
      </c>
      <c r="K88" s="148">
        <f>หนองบัวลำภู!AJ7</f>
        <v>858357.72</v>
      </c>
      <c r="L88" s="149">
        <f>หนองบัวลำภู!AK7</f>
        <v>2723552.5700000003</v>
      </c>
      <c r="M88" s="149">
        <f>หนองบัวลำภู!AL7</f>
        <v>2709677.59</v>
      </c>
      <c r="N88" s="145"/>
      <c r="O88" s="145"/>
      <c r="P88" s="145"/>
      <c r="Q88" s="137">
        <f t="shared" si="8"/>
        <v>13874.980000000447</v>
      </c>
      <c r="R88" s="138">
        <f t="shared" si="9"/>
        <v>376.54535738974153</v>
      </c>
    </row>
    <row r="89" spans="1:18" x14ac:dyDescent="0.35">
      <c r="A89" s="144">
        <v>6</v>
      </c>
      <c r="B89" s="145" t="s">
        <v>63</v>
      </c>
      <c r="C89" s="145" t="s">
        <v>281</v>
      </c>
      <c r="D89" s="145" t="s">
        <v>282</v>
      </c>
      <c r="E89" s="145" t="s">
        <v>0</v>
      </c>
      <c r="F89" s="145" t="s">
        <v>180</v>
      </c>
      <c r="G89" s="145" t="s">
        <v>610</v>
      </c>
      <c r="H89" s="146">
        <v>5081</v>
      </c>
      <c r="I89" s="144">
        <v>4</v>
      </c>
      <c r="J89" s="147">
        <f>หนองบัวลำภู!F8</f>
        <v>332552.53000000003</v>
      </c>
      <c r="K89" s="148">
        <f>หนองบัวลำภู!AJ8</f>
        <v>344250.75</v>
      </c>
      <c r="L89" s="149">
        <f>หนองบัวลำภู!AK8</f>
        <v>1739516.43</v>
      </c>
      <c r="M89" s="149">
        <f>หนองบัวลำภู!AL8</f>
        <v>1934306.35</v>
      </c>
      <c r="N89" s="145"/>
      <c r="O89" s="145"/>
      <c r="P89" s="145"/>
      <c r="Q89" s="137">
        <f t="shared" si="8"/>
        <v>-194789.92000000016</v>
      </c>
      <c r="R89" s="138">
        <f t="shared" si="9"/>
        <v>342.35710096437708</v>
      </c>
    </row>
    <row r="90" spans="1:18" x14ac:dyDescent="0.35">
      <c r="A90" s="144">
        <v>7</v>
      </c>
      <c r="B90" s="145" t="s">
        <v>63</v>
      </c>
      <c r="C90" s="145" t="s">
        <v>281</v>
      </c>
      <c r="D90" s="145" t="s">
        <v>282</v>
      </c>
      <c r="E90" s="145" t="s">
        <v>0</v>
      </c>
      <c r="F90" s="145" t="s">
        <v>180</v>
      </c>
      <c r="G90" s="145" t="s">
        <v>611</v>
      </c>
      <c r="H90" s="146">
        <v>1868</v>
      </c>
      <c r="I90" s="144">
        <v>2</v>
      </c>
      <c r="J90" s="147">
        <f>หนองบัวลำภู!F9</f>
        <v>212325.93</v>
      </c>
      <c r="K90" s="148">
        <f>หนองบัวลำภู!AJ9</f>
        <v>292421.87</v>
      </c>
      <c r="L90" s="149">
        <f>หนองบัวลำภู!AK9</f>
        <v>1211574.9099999999</v>
      </c>
      <c r="M90" s="149">
        <f>หนองบัวลำภู!AL9</f>
        <v>1441320.2</v>
      </c>
      <c r="N90" s="145"/>
      <c r="O90" s="145"/>
      <c r="P90" s="145"/>
      <c r="Q90" s="137">
        <f t="shared" si="8"/>
        <v>-229745.29000000004</v>
      </c>
      <c r="R90" s="138">
        <f t="shared" si="9"/>
        <v>648.5947055674518</v>
      </c>
    </row>
    <row r="91" spans="1:18" x14ac:dyDescent="0.35">
      <c r="A91" s="144">
        <v>8</v>
      </c>
      <c r="B91" s="145" t="s">
        <v>63</v>
      </c>
      <c r="C91" s="145" t="s">
        <v>281</v>
      </c>
      <c r="D91" s="145" t="s">
        <v>282</v>
      </c>
      <c r="E91" s="145" t="s">
        <v>0</v>
      </c>
      <c r="F91" s="145" t="s">
        <v>180</v>
      </c>
      <c r="G91" s="145" t="s">
        <v>612</v>
      </c>
      <c r="H91" s="146">
        <v>7126</v>
      </c>
      <c r="I91" s="144">
        <v>5</v>
      </c>
      <c r="J91" s="147">
        <f>หนองบัวลำภู!F10</f>
        <v>292444.23</v>
      </c>
      <c r="K91" s="148">
        <f>หนองบัวลำภู!AJ10</f>
        <v>395302.74</v>
      </c>
      <c r="L91" s="149">
        <f>หนองบัวลำภู!AK10</f>
        <v>2127829.79</v>
      </c>
      <c r="M91" s="149">
        <f>หนองบัวลำภู!AL10</f>
        <v>2494354.1999999997</v>
      </c>
      <c r="N91" s="145"/>
      <c r="O91" s="145"/>
      <c r="P91" s="145"/>
      <c r="Q91" s="137">
        <f t="shared" si="8"/>
        <v>-366524.40999999968</v>
      </c>
      <c r="R91" s="138">
        <f t="shared" si="9"/>
        <v>298.60086865001404</v>
      </c>
    </row>
    <row r="92" spans="1:18" x14ac:dyDescent="0.35">
      <c r="A92" s="144">
        <v>9</v>
      </c>
      <c r="B92" s="145" t="s">
        <v>63</v>
      </c>
      <c r="C92" s="145" t="s">
        <v>281</v>
      </c>
      <c r="D92" s="145" t="s">
        <v>282</v>
      </c>
      <c r="E92" s="145" t="s">
        <v>0</v>
      </c>
      <c r="F92" s="145" t="s">
        <v>180</v>
      </c>
      <c r="G92" s="145" t="s">
        <v>613</v>
      </c>
      <c r="H92" s="146">
        <v>2671</v>
      </c>
      <c r="I92" s="144">
        <v>2</v>
      </c>
      <c r="J92" s="147">
        <f>หนองบัวลำภู!F11</f>
        <v>2433.92</v>
      </c>
      <c r="K92" s="148">
        <f>หนองบัวลำภู!AJ11</f>
        <v>110792.19</v>
      </c>
      <c r="L92" s="149">
        <f>หนองบัวลำภู!AK11</f>
        <v>985175.6</v>
      </c>
      <c r="M92" s="149">
        <f>หนองบัวลำภู!AL11</f>
        <v>1099266.72</v>
      </c>
      <c r="N92" s="145"/>
      <c r="O92" s="145"/>
      <c r="P92" s="145"/>
      <c r="Q92" s="137">
        <f t="shared" si="8"/>
        <v>-114091.12</v>
      </c>
      <c r="R92" s="138">
        <f t="shared" si="9"/>
        <v>368.84148259078995</v>
      </c>
    </row>
    <row r="93" spans="1:18" x14ac:dyDescent="0.35">
      <c r="A93" s="144">
        <v>10</v>
      </c>
      <c r="B93" s="145" t="s">
        <v>63</v>
      </c>
      <c r="C93" s="145" t="s">
        <v>281</v>
      </c>
      <c r="D93" s="145" t="s">
        <v>282</v>
      </c>
      <c r="E93" s="145" t="s">
        <v>0</v>
      </c>
      <c r="F93" s="145" t="s">
        <v>180</v>
      </c>
      <c r="G93" s="145" t="s">
        <v>614</v>
      </c>
      <c r="H93" s="146">
        <v>4501</v>
      </c>
      <c r="I93" s="144">
        <v>4</v>
      </c>
      <c r="J93" s="147">
        <f>หนองบัวลำภู!F12</f>
        <v>656732.77</v>
      </c>
      <c r="K93" s="148">
        <f>หนองบัวลำภู!AJ12</f>
        <v>795280.17</v>
      </c>
      <c r="L93" s="149">
        <f>หนองบัวลำภู!AK12</f>
        <v>1613849.33</v>
      </c>
      <c r="M93" s="149">
        <f>หนองบัวลำภู!AL12</f>
        <v>1642828.49</v>
      </c>
      <c r="N93" s="145"/>
      <c r="O93" s="145"/>
      <c r="P93" s="145"/>
      <c r="Q93" s="137">
        <f t="shared" si="8"/>
        <v>-28979.159999999916</v>
      </c>
      <c r="R93" s="138">
        <f t="shared" si="9"/>
        <v>358.55350588758057</v>
      </c>
    </row>
    <row r="94" spans="1:18" x14ac:dyDescent="0.35">
      <c r="A94" s="144">
        <v>11</v>
      </c>
      <c r="B94" s="145" t="s">
        <v>63</v>
      </c>
      <c r="C94" s="145" t="s">
        <v>281</v>
      </c>
      <c r="D94" s="145" t="s">
        <v>282</v>
      </c>
      <c r="E94" s="145" t="s">
        <v>0</v>
      </c>
      <c r="F94" s="145" t="s">
        <v>180</v>
      </c>
      <c r="G94" s="145" t="s">
        <v>615</v>
      </c>
      <c r="H94" s="146">
        <v>3077</v>
      </c>
      <c r="I94" s="144">
        <v>3</v>
      </c>
      <c r="J94" s="147">
        <f>หนองบัวลำภู!F13</f>
        <v>312304.03000000003</v>
      </c>
      <c r="K94" s="148">
        <f>หนองบัวลำภู!AJ13</f>
        <v>617034.63</v>
      </c>
      <c r="L94" s="149">
        <f>หนองบัวลำภู!AK13</f>
        <v>1337776.79</v>
      </c>
      <c r="M94" s="149">
        <f>หนองบัวลำภู!AL13</f>
        <v>1520675.4300000002</v>
      </c>
      <c r="N94" s="145"/>
      <c r="O94" s="145"/>
      <c r="P94" s="145"/>
      <c r="Q94" s="137">
        <f t="shared" si="8"/>
        <v>-182898.64000000013</v>
      </c>
      <c r="R94" s="138">
        <f t="shared" si="9"/>
        <v>434.76658758531039</v>
      </c>
    </row>
    <row r="95" spans="1:18" x14ac:dyDescent="0.35">
      <c r="A95" s="144">
        <v>12</v>
      </c>
      <c r="B95" s="145" t="s">
        <v>63</v>
      </c>
      <c r="C95" s="145" t="s">
        <v>281</v>
      </c>
      <c r="D95" s="145" t="s">
        <v>282</v>
      </c>
      <c r="E95" s="145" t="s">
        <v>0</v>
      </c>
      <c r="F95" s="145" t="s">
        <v>180</v>
      </c>
      <c r="G95" s="145" t="s">
        <v>616</v>
      </c>
      <c r="H95" s="146">
        <v>2778</v>
      </c>
      <c r="I95" s="144">
        <v>2</v>
      </c>
      <c r="J95" s="147">
        <f>หนองบัวลำภู!F14</f>
        <v>196605.54</v>
      </c>
      <c r="K95" s="148">
        <f>หนองบัวลำภู!AJ14</f>
        <v>291051.06</v>
      </c>
      <c r="L95" s="149">
        <f>หนองบัวลำภู!AK14</f>
        <v>1223814.6599999999</v>
      </c>
      <c r="M95" s="149">
        <f>หนองบัวลำภู!AL14</f>
        <v>1328758.1400000001</v>
      </c>
      <c r="N95" s="145"/>
      <c r="O95" s="145"/>
      <c r="P95" s="145"/>
      <c r="Q95" s="137">
        <f t="shared" si="8"/>
        <v>-104943.48000000021</v>
      </c>
      <c r="R95" s="138">
        <f t="shared" si="9"/>
        <v>440.53803455723539</v>
      </c>
    </row>
    <row r="96" spans="1:18" x14ac:dyDescent="0.35">
      <c r="A96" s="144">
        <v>13</v>
      </c>
      <c r="B96" s="145" t="s">
        <v>63</v>
      </c>
      <c r="C96" s="145" t="s">
        <v>281</v>
      </c>
      <c r="D96" s="145" t="s">
        <v>282</v>
      </c>
      <c r="E96" s="145" t="s">
        <v>0</v>
      </c>
      <c r="F96" s="145" t="s">
        <v>180</v>
      </c>
      <c r="G96" s="145" t="s">
        <v>617</v>
      </c>
      <c r="H96" s="146">
        <v>4143</v>
      </c>
      <c r="I96" s="144">
        <v>3</v>
      </c>
      <c r="J96" s="147">
        <f>หนองบัวลำภู!F15</f>
        <v>356939.06</v>
      </c>
      <c r="K96" s="148">
        <f>หนองบัวลำภู!AJ15</f>
        <v>397675.86</v>
      </c>
      <c r="L96" s="149">
        <f>หนองบัวลำภู!AK15</f>
        <v>1423569.69</v>
      </c>
      <c r="M96" s="149">
        <f>หนองบัวลำภู!AL15</f>
        <v>1739870.85</v>
      </c>
      <c r="N96" s="145"/>
      <c r="O96" s="145"/>
      <c r="P96" s="145"/>
      <c r="Q96" s="137">
        <f t="shared" si="8"/>
        <v>-316301.16000000015</v>
      </c>
      <c r="R96" s="138">
        <f t="shared" si="9"/>
        <v>343.60842143374367</v>
      </c>
    </row>
    <row r="97" spans="1:18" x14ac:dyDescent="0.35">
      <c r="A97" s="144">
        <v>14</v>
      </c>
      <c r="B97" s="145" t="s">
        <v>63</v>
      </c>
      <c r="C97" s="145" t="s">
        <v>281</v>
      </c>
      <c r="D97" s="145" t="s">
        <v>282</v>
      </c>
      <c r="E97" s="145" t="s">
        <v>0</v>
      </c>
      <c r="F97" s="145" t="s">
        <v>180</v>
      </c>
      <c r="G97" s="145" t="s">
        <v>618</v>
      </c>
      <c r="H97" s="146">
        <v>5018</v>
      </c>
      <c r="I97" s="144">
        <v>4</v>
      </c>
      <c r="J97" s="147">
        <f>หนองบัวลำภู!F16</f>
        <v>114534.59</v>
      </c>
      <c r="K97" s="148">
        <f>หนองบัวลำภู!AJ16</f>
        <v>197409.9</v>
      </c>
      <c r="L97" s="149">
        <f>หนองบัวลำภู!AK16</f>
        <v>1305622.5</v>
      </c>
      <c r="M97" s="149">
        <f>หนองบัวลำภู!AL16</f>
        <v>1313581.8399999999</v>
      </c>
      <c r="N97" s="145"/>
      <c r="O97" s="145"/>
      <c r="P97" s="145"/>
      <c r="Q97" s="137">
        <f t="shared" si="8"/>
        <v>-7959.339999999851</v>
      </c>
      <c r="R97" s="138">
        <f t="shared" si="9"/>
        <v>260.18782383419688</v>
      </c>
    </row>
    <row r="98" spans="1:18" x14ac:dyDescent="0.35">
      <c r="A98" s="144">
        <v>15</v>
      </c>
      <c r="B98" s="145" t="s">
        <v>63</v>
      </c>
      <c r="C98" s="145" t="s">
        <v>281</v>
      </c>
      <c r="D98" s="145" t="s">
        <v>282</v>
      </c>
      <c r="E98" s="145" t="s">
        <v>0</v>
      </c>
      <c r="F98" s="145" t="s">
        <v>180</v>
      </c>
      <c r="G98" s="145" t="s">
        <v>619</v>
      </c>
      <c r="H98" s="146">
        <v>3532</v>
      </c>
      <c r="I98" s="144">
        <v>3</v>
      </c>
      <c r="J98" s="147">
        <f>หนองบัวลำภู!F17</f>
        <v>813445.94</v>
      </c>
      <c r="K98" s="148">
        <f>หนองบัวลำภู!AJ17</f>
        <v>846667.16999999993</v>
      </c>
      <c r="L98" s="149">
        <f>หนองบัวลำภู!AK17</f>
        <v>1297738.3599999999</v>
      </c>
      <c r="M98" s="149">
        <f>หนองบัวลำภู!AL17</f>
        <v>1297708.6200000001</v>
      </c>
      <c r="N98" s="145"/>
      <c r="O98" s="145"/>
      <c r="P98" s="145"/>
      <c r="Q98" s="137">
        <f t="shared" si="8"/>
        <v>29.739999999757856</v>
      </c>
      <c r="R98" s="138">
        <f t="shared" si="9"/>
        <v>367.42309173272929</v>
      </c>
    </row>
    <row r="99" spans="1:18" x14ac:dyDescent="0.35">
      <c r="A99" s="144">
        <v>16</v>
      </c>
      <c r="B99" s="145" t="s">
        <v>63</v>
      </c>
      <c r="C99" s="145" t="s">
        <v>281</v>
      </c>
      <c r="D99" s="145" t="s">
        <v>282</v>
      </c>
      <c r="E99" s="145" t="s">
        <v>0</v>
      </c>
      <c r="F99" s="145" t="s">
        <v>180</v>
      </c>
      <c r="G99" s="145" t="s">
        <v>620</v>
      </c>
      <c r="H99" s="146">
        <v>5707</v>
      </c>
      <c r="I99" s="144">
        <v>4</v>
      </c>
      <c r="J99" s="147">
        <f>หนองบัวลำภู!F18</f>
        <v>311648.06</v>
      </c>
      <c r="K99" s="148">
        <f>หนองบัวลำภู!AJ18</f>
        <v>388493.24</v>
      </c>
      <c r="L99" s="149">
        <f>หนองบัวลำภู!AK18</f>
        <v>2254596.42</v>
      </c>
      <c r="M99" s="149">
        <f>หนองบัวลำภู!AL18</f>
        <v>2266001.9900000002</v>
      </c>
      <c r="N99" s="145"/>
      <c r="O99" s="145"/>
      <c r="P99" s="145"/>
      <c r="Q99" s="137">
        <f t="shared" si="8"/>
        <v>-11405.570000000298</v>
      </c>
      <c r="R99" s="138">
        <f t="shared" si="9"/>
        <v>395.05807254249169</v>
      </c>
    </row>
    <row r="100" spans="1:18" x14ac:dyDescent="0.35">
      <c r="A100" s="144">
        <v>17</v>
      </c>
      <c r="B100" s="145" t="s">
        <v>63</v>
      </c>
      <c r="C100" s="145" t="s">
        <v>281</v>
      </c>
      <c r="D100" s="145" t="s">
        <v>282</v>
      </c>
      <c r="E100" s="145" t="s">
        <v>0</v>
      </c>
      <c r="F100" s="145" t="s">
        <v>180</v>
      </c>
      <c r="G100" s="145" t="s">
        <v>621</v>
      </c>
      <c r="H100" s="146">
        <v>3845</v>
      </c>
      <c r="I100" s="144">
        <v>3</v>
      </c>
      <c r="J100" s="147">
        <f>หนองบัวลำภู!F19</f>
        <v>286257.90000000002</v>
      </c>
      <c r="K100" s="148">
        <f>หนองบัวลำภู!AJ19</f>
        <v>359640.88000000006</v>
      </c>
      <c r="L100" s="149">
        <f>หนองบัวลำภู!AK19</f>
        <v>1752362.1400000001</v>
      </c>
      <c r="M100" s="149">
        <f>หนองบัวลำภู!AL19</f>
        <v>1837704.82</v>
      </c>
      <c r="N100" s="145"/>
      <c r="O100" s="145"/>
      <c r="P100" s="145"/>
      <c r="Q100" s="137">
        <f t="shared" si="8"/>
        <v>-85342.679999999935</v>
      </c>
      <c r="R100" s="138">
        <f t="shared" si="9"/>
        <v>455.75088166449939</v>
      </c>
    </row>
    <row r="101" spans="1:18" x14ac:dyDescent="0.35">
      <c r="A101" s="144">
        <v>18</v>
      </c>
      <c r="B101" s="145" t="s">
        <v>63</v>
      </c>
      <c r="C101" s="145" t="s">
        <v>281</v>
      </c>
      <c r="D101" s="145" t="s">
        <v>282</v>
      </c>
      <c r="E101" s="145" t="s">
        <v>0</v>
      </c>
      <c r="F101" s="145" t="s">
        <v>180</v>
      </c>
      <c r="G101" s="145" t="s">
        <v>622</v>
      </c>
      <c r="H101" s="146">
        <v>2875</v>
      </c>
      <c r="I101" s="144">
        <v>2</v>
      </c>
      <c r="J101" s="147">
        <f>หนองบัวลำภู!F20</f>
        <v>534982.47</v>
      </c>
      <c r="K101" s="148">
        <f>หนองบัวลำภู!AJ20</f>
        <v>572207.87</v>
      </c>
      <c r="L101" s="149">
        <f>หนองบัวลำภู!AK20</f>
        <v>1022827.0700000001</v>
      </c>
      <c r="M101" s="149">
        <f>หนองบัวลำภู!AL20</f>
        <v>1139181.23</v>
      </c>
      <c r="N101" s="145"/>
      <c r="O101" s="145"/>
      <c r="P101" s="145"/>
      <c r="Q101" s="137">
        <f t="shared" si="8"/>
        <v>-116354.15999999992</v>
      </c>
      <c r="R101" s="138">
        <f t="shared" si="9"/>
        <v>355.76593739130436</v>
      </c>
    </row>
    <row r="102" spans="1:18" x14ac:dyDescent="0.35">
      <c r="A102" s="144">
        <v>19</v>
      </c>
      <c r="B102" s="145" t="s">
        <v>63</v>
      </c>
      <c r="C102" s="145" t="s">
        <v>281</v>
      </c>
      <c r="D102" s="145" t="s">
        <v>282</v>
      </c>
      <c r="E102" s="145" t="s">
        <v>0</v>
      </c>
      <c r="F102" s="145" t="s">
        <v>180</v>
      </c>
      <c r="G102" s="145" t="s">
        <v>623</v>
      </c>
      <c r="H102" s="146">
        <v>3123</v>
      </c>
      <c r="I102" s="144">
        <v>3</v>
      </c>
      <c r="J102" s="147">
        <f>หนองบัวลำภู!F21</f>
        <v>315505.90000000002</v>
      </c>
      <c r="K102" s="148">
        <f>หนองบัวลำภู!AJ21</f>
        <v>379177.84</v>
      </c>
      <c r="L102" s="149">
        <f>หนองบัวลำภู!AK21</f>
        <v>835247.11</v>
      </c>
      <c r="M102" s="149">
        <f>หนองบัวลำภู!AL21</f>
        <v>1045976.3500000001</v>
      </c>
      <c r="N102" s="145"/>
      <c r="O102" s="145"/>
      <c r="P102" s="145"/>
      <c r="Q102" s="137">
        <f t="shared" si="8"/>
        <v>-210729.24000000011</v>
      </c>
      <c r="R102" s="138">
        <f t="shared" si="9"/>
        <v>267.45024335574766</v>
      </c>
    </row>
    <row r="103" spans="1:18" x14ac:dyDescent="0.35">
      <c r="A103" s="144">
        <v>20</v>
      </c>
      <c r="B103" s="145" t="s">
        <v>63</v>
      </c>
      <c r="C103" s="145" t="s">
        <v>281</v>
      </c>
      <c r="D103" s="145" t="s">
        <v>282</v>
      </c>
      <c r="E103" s="145" t="s">
        <v>0</v>
      </c>
      <c r="F103" s="145" t="s">
        <v>180</v>
      </c>
      <c r="G103" s="145" t="s">
        <v>624</v>
      </c>
      <c r="H103" s="146">
        <v>3601</v>
      </c>
      <c r="I103" s="144">
        <v>3</v>
      </c>
      <c r="J103" s="147">
        <f>หนองบัวลำภู!F22</f>
        <v>289265.39</v>
      </c>
      <c r="K103" s="148">
        <f>หนองบัวลำภู!AJ22</f>
        <v>442030.30000000005</v>
      </c>
      <c r="L103" s="149">
        <f>หนองบัวลำภู!AK22</f>
        <v>1222229.1600000001</v>
      </c>
      <c r="M103" s="149">
        <f>หนองบัวลำภู!AL22</f>
        <v>1334382.24</v>
      </c>
      <c r="N103" s="145"/>
      <c r="O103" s="145"/>
      <c r="P103" s="145"/>
      <c r="Q103" s="137">
        <f t="shared" si="8"/>
        <v>-112153.07999999984</v>
      </c>
      <c r="R103" s="138">
        <f t="shared" si="9"/>
        <v>339.41381838378231</v>
      </c>
    </row>
    <row r="104" spans="1:18" x14ac:dyDescent="0.35">
      <c r="A104" s="144">
        <v>21</v>
      </c>
      <c r="B104" s="145" t="s">
        <v>63</v>
      </c>
      <c r="C104" s="145" t="s">
        <v>281</v>
      </c>
      <c r="D104" s="145" t="s">
        <v>282</v>
      </c>
      <c r="E104" s="145" t="s">
        <v>0</v>
      </c>
      <c r="F104" s="145" t="s">
        <v>180</v>
      </c>
      <c r="G104" s="145" t="s">
        <v>625</v>
      </c>
      <c r="H104" s="146">
        <v>3870</v>
      </c>
      <c r="I104" s="144">
        <v>3</v>
      </c>
      <c r="J104" s="147">
        <f>หนองบัวลำภู!F23</f>
        <v>909831.76</v>
      </c>
      <c r="K104" s="148">
        <f>หนองบัวลำภู!AJ23</f>
        <v>981155.96</v>
      </c>
      <c r="L104" s="149">
        <f>หนองบัวลำภู!AK23</f>
        <v>1488353</v>
      </c>
      <c r="M104" s="149">
        <f>หนองบัวลำภู!AL23</f>
        <v>1586660.72</v>
      </c>
      <c r="N104" s="145"/>
      <c r="O104" s="145"/>
      <c r="P104" s="145"/>
      <c r="Q104" s="137">
        <f t="shared" si="8"/>
        <v>-98307.719999999972</v>
      </c>
      <c r="R104" s="138">
        <f t="shared" si="9"/>
        <v>384.58733850129198</v>
      </c>
    </row>
    <row r="105" spans="1:18" s="156" customFormat="1" x14ac:dyDescent="0.35">
      <c r="A105" s="150">
        <v>1</v>
      </c>
      <c r="B105" s="151" t="s">
        <v>63</v>
      </c>
      <c r="C105" s="151"/>
      <c r="D105" s="151"/>
      <c r="E105" s="151" t="s">
        <v>77</v>
      </c>
      <c r="F105" s="151"/>
      <c r="G105" s="151" t="s">
        <v>284</v>
      </c>
      <c r="H105" s="157">
        <f>SUM(H84:H104)</f>
        <v>84948</v>
      </c>
      <c r="I105" s="150"/>
      <c r="J105" s="153">
        <f>SUM(J84:J104)</f>
        <v>7311889.7899999991</v>
      </c>
      <c r="K105" s="153">
        <f t="shared" ref="K105:M105" si="13">SUM(K84:K104)</f>
        <v>9164505.870000001</v>
      </c>
      <c r="L105" s="153">
        <f t="shared" si="13"/>
        <v>30383570.48</v>
      </c>
      <c r="M105" s="153">
        <f t="shared" si="13"/>
        <v>32985880.020000003</v>
      </c>
      <c r="N105" s="151">
        <v>20</v>
      </c>
      <c r="O105" s="151">
        <v>20</v>
      </c>
      <c r="P105" s="151">
        <f>N105-O105</f>
        <v>0</v>
      </c>
      <c r="Q105" s="154">
        <f t="shared" si="8"/>
        <v>-2602309.5400000028</v>
      </c>
      <c r="R105" s="155">
        <f>L105/H105</f>
        <v>357.67258181475728</v>
      </c>
    </row>
    <row r="106" spans="1:18" x14ac:dyDescent="0.35">
      <c r="A106" s="144">
        <v>1</v>
      </c>
      <c r="B106" s="145" t="s">
        <v>63</v>
      </c>
      <c r="C106" s="145" t="s">
        <v>285</v>
      </c>
      <c r="D106" s="145" t="s">
        <v>84</v>
      </c>
      <c r="E106" s="145" t="s">
        <v>1</v>
      </c>
      <c r="F106" s="145" t="s">
        <v>210</v>
      </c>
      <c r="G106" s="145" t="s">
        <v>286</v>
      </c>
      <c r="H106" s="146"/>
      <c r="I106" s="144"/>
      <c r="J106" s="147"/>
      <c r="K106" s="148"/>
      <c r="L106" s="149"/>
      <c r="M106" s="149"/>
      <c r="N106" s="145"/>
      <c r="O106" s="145"/>
      <c r="P106" s="145"/>
    </row>
    <row r="107" spans="1:18" x14ac:dyDescent="0.35">
      <c r="A107" s="144">
        <v>2</v>
      </c>
      <c r="B107" s="145" t="s">
        <v>63</v>
      </c>
      <c r="C107" s="145" t="s">
        <v>285</v>
      </c>
      <c r="D107" s="145" t="s">
        <v>84</v>
      </c>
      <c r="E107" s="145" t="s">
        <v>1</v>
      </c>
      <c r="F107" s="145" t="s">
        <v>180</v>
      </c>
      <c r="G107" s="145" t="s">
        <v>626</v>
      </c>
      <c r="H107" s="146">
        <v>7346</v>
      </c>
      <c r="I107" s="144">
        <v>5</v>
      </c>
      <c r="J107" s="147">
        <f>หนองบัวลำภู!F24</f>
        <v>320643.94</v>
      </c>
      <c r="K107" s="148">
        <f>หนองบัวลำภู!AJ24</f>
        <v>350168.16</v>
      </c>
      <c r="L107" s="149">
        <f>หนองบัวลำภู!AK24</f>
        <v>2547651.13</v>
      </c>
      <c r="M107" s="149">
        <f>หนองบัวลำภู!AL24</f>
        <v>2428446.7999999998</v>
      </c>
      <c r="N107" s="145"/>
      <c r="O107" s="145"/>
      <c r="P107" s="145"/>
      <c r="Q107" s="137">
        <f t="shared" si="8"/>
        <v>119204.33000000007</v>
      </c>
      <c r="R107" s="138">
        <f t="shared" si="9"/>
        <v>346.80794037571468</v>
      </c>
    </row>
    <row r="108" spans="1:18" x14ac:dyDescent="0.35">
      <c r="A108" s="144">
        <v>3</v>
      </c>
      <c r="B108" s="145" t="s">
        <v>63</v>
      </c>
      <c r="C108" s="145" t="s">
        <v>285</v>
      </c>
      <c r="D108" s="145" t="s">
        <v>84</v>
      </c>
      <c r="E108" s="145" t="s">
        <v>1</v>
      </c>
      <c r="F108" s="145" t="s">
        <v>180</v>
      </c>
      <c r="G108" s="145" t="s">
        <v>627</v>
      </c>
      <c r="H108" s="146">
        <v>4269</v>
      </c>
      <c r="I108" s="144">
        <v>3</v>
      </c>
      <c r="J108" s="147">
        <f>หนองบัวลำภู!F25</f>
        <v>182485.43</v>
      </c>
      <c r="K108" s="148">
        <f>หนองบัวลำภู!AJ25</f>
        <v>138786.27000000002</v>
      </c>
      <c r="L108" s="149">
        <f>หนองบัวลำภู!AK25</f>
        <v>1618279.7000000002</v>
      </c>
      <c r="M108" s="149">
        <f>หนองบัวลำภู!AL25</f>
        <v>1624863.02</v>
      </c>
      <c r="N108" s="145"/>
      <c r="O108" s="145"/>
      <c r="P108" s="145"/>
      <c r="Q108" s="137">
        <f t="shared" si="8"/>
        <v>-6583.3199999998324</v>
      </c>
      <c r="R108" s="138">
        <f t="shared" si="9"/>
        <v>379.07699695479039</v>
      </c>
    </row>
    <row r="109" spans="1:18" x14ac:dyDescent="0.35">
      <c r="A109" s="144">
        <v>4</v>
      </c>
      <c r="B109" s="145" t="s">
        <v>63</v>
      </c>
      <c r="C109" s="145" t="s">
        <v>285</v>
      </c>
      <c r="D109" s="145" t="s">
        <v>84</v>
      </c>
      <c r="E109" s="145" t="s">
        <v>1</v>
      </c>
      <c r="F109" s="145" t="s">
        <v>180</v>
      </c>
      <c r="G109" s="145" t="s">
        <v>628</v>
      </c>
      <c r="H109" s="146">
        <v>7452</v>
      </c>
      <c r="I109" s="144">
        <v>5</v>
      </c>
      <c r="J109" s="147">
        <f>หนองบัวลำภู!F26</f>
        <v>1108230.75</v>
      </c>
      <c r="K109" s="148">
        <f>หนองบัวลำภู!AJ26</f>
        <v>1025943.9700000001</v>
      </c>
      <c r="L109" s="149">
        <f>หนองบัวลำภู!AK26</f>
        <v>3422401.62</v>
      </c>
      <c r="M109" s="149">
        <f>หนองบัวลำภู!AL26</f>
        <v>2847421.94</v>
      </c>
      <c r="N109" s="145"/>
      <c r="O109" s="145"/>
      <c r="P109" s="145"/>
      <c r="Q109" s="137">
        <f t="shared" si="8"/>
        <v>574979.68000000017</v>
      </c>
      <c r="R109" s="138">
        <f t="shared" si="9"/>
        <v>459.25947665056361</v>
      </c>
    </row>
    <row r="110" spans="1:18" x14ac:dyDescent="0.35">
      <c r="A110" s="144">
        <v>5</v>
      </c>
      <c r="B110" s="145" t="s">
        <v>63</v>
      </c>
      <c r="C110" s="145" t="s">
        <v>285</v>
      </c>
      <c r="D110" s="145" t="s">
        <v>84</v>
      </c>
      <c r="E110" s="145" t="s">
        <v>1</v>
      </c>
      <c r="F110" s="145" t="s">
        <v>180</v>
      </c>
      <c r="G110" s="145" t="s">
        <v>629</v>
      </c>
      <c r="H110" s="146">
        <v>5116</v>
      </c>
      <c r="I110" s="144">
        <v>4</v>
      </c>
      <c r="J110" s="147">
        <f>หนองบัวลำภู!F27</f>
        <v>212011.17</v>
      </c>
      <c r="K110" s="148">
        <f>หนองบัวลำภู!AJ27</f>
        <v>310768.82</v>
      </c>
      <c r="L110" s="149">
        <f>หนองบัวลำภู!AK27</f>
        <v>1981435.56</v>
      </c>
      <c r="M110" s="149">
        <f>หนองบัวลำภู!AL27</f>
        <v>1974752.72</v>
      </c>
      <c r="N110" s="145"/>
      <c r="O110" s="145"/>
      <c r="P110" s="145"/>
      <c r="Q110" s="137">
        <f t="shared" si="8"/>
        <v>6682.8400000000838</v>
      </c>
      <c r="R110" s="138">
        <f t="shared" si="9"/>
        <v>387.30171227521504</v>
      </c>
    </row>
    <row r="111" spans="1:18" x14ac:dyDescent="0.35">
      <c r="A111" s="144">
        <v>6</v>
      </c>
      <c r="B111" s="145" t="s">
        <v>63</v>
      </c>
      <c r="C111" s="145" t="s">
        <v>285</v>
      </c>
      <c r="D111" s="145" t="s">
        <v>84</v>
      </c>
      <c r="E111" s="145" t="s">
        <v>1</v>
      </c>
      <c r="F111" s="145" t="s">
        <v>180</v>
      </c>
      <c r="G111" s="145" t="s">
        <v>630</v>
      </c>
      <c r="H111" s="146">
        <v>3330</v>
      </c>
      <c r="I111" s="144">
        <v>3</v>
      </c>
      <c r="J111" s="147">
        <f>หนองบัวลำภู!F28</f>
        <v>307298.33</v>
      </c>
      <c r="K111" s="148">
        <f>หนองบัวลำภู!AJ28</f>
        <v>364319.98000000004</v>
      </c>
      <c r="L111" s="149">
        <f>หนองบัวลำภู!AK28</f>
        <v>1774736</v>
      </c>
      <c r="M111" s="149">
        <f>หนองบัวลำภู!AL28</f>
        <v>1608307.28</v>
      </c>
      <c r="N111" s="145"/>
      <c r="O111" s="145"/>
      <c r="P111" s="145"/>
      <c r="Q111" s="137">
        <f t="shared" si="8"/>
        <v>166428.71999999997</v>
      </c>
      <c r="R111" s="138">
        <f t="shared" si="9"/>
        <v>532.95375375375374</v>
      </c>
    </row>
    <row r="112" spans="1:18" x14ac:dyDescent="0.35">
      <c r="A112" s="144">
        <v>7</v>
      </c>
      <c r="B112" s="145" t="s">
        <v>63</v>
      </c>
      <c r="C112" s="145" t="s">
        <v>285</v>
      </c>
      <c r="D112" s="145" t="s">
        <v>84</v>
      </c>
      <c r="E112" s="145" t="s">
        <v>1</v>
      </c>
      <c r="F112" s="145" t="s">
        <v>180</v>
      </c>
      <c r="G112" s="145" t="s">
        <v>631</v>
      </c>
      <c r="H112" s="146">
        <v>3774</v>
      </c>
      <c r="I112" s="144">
        <v>3</v>
      </c>
      <c r="J112" s="147">
        <f>หนองบัวลำภู!F29</f>
        <v>379493.5</v>
      </c>
      <c r="K112" s="148">
        <f>หนองบัวลำภู!AJ29</f>
        <v>428971.23</v>
      </c>
      <c r="L112" s="149">
        <f>หนองบัวลำภู!AK29</f>
        <v>1761513.31</v>
      </c>
      <c r="M112" s="149">
        <f>หนองบัวลำภู!AL29</f>
        <v>1480178.74</v>
      </c>
      <c r="N112" s="145"/>
      <c r="O112" s="145"/>
      <c r="P112" s="145"/>
      <c r="Q112" s="137">
        <f t="shared" si="8"/>
        <v>281334.57000000007</v>
      </c>
      <c r="R112" s="138">
        <f t="shared" si="9"/>
        <v>466.74968468468472</v>
      </c>
    </row>
    <row r="113" spans="1:18" x14ac:dyDescent="0.35">
      <c r="A113" s="144">
        <v>8</v>
      </c>
      <c r="B113" s="145" t="s">
        <v>63</v>
      </c>
      <c r="C113" s="145" t="s">
        <v>285</v>
      </c>
      <c r="D113" s="145" t="s">
        <v>84</v>
      </c>
      <c r="E113" s="145" t="s">
        <v>1</v>
      </c>
      <c r="F113" s="145" t="s">
        <v>180</v>
      </c>
      <c r="G113" s="145" t="s">
        <v>632</v>
      </c>
      <c r="H113" s="146">
        <v>2996</v>
      </c>
      <c r="I113" s="144">
        <v>2</v>
      </c>
      <c r="J113" s="147">
        <f>หนองบัวลำภู!F30</f>
        <v>278787</v>
      </c>
      <c r="K113" s="148">
        <f>หนองบัวลำภู!AJ30</f>
        <v>316281.24000000005</v>
      </c>
      <c r="L113" s="149">
        <f>หนองบัวลำภู!AK30</f>
        <v>1918288.72</v>
      </c>
      <c r="M113" s="149">
        <f>หนองบัวลำภู!AL30</f>
        <v>1409882.6</v>
      </c>
      <c r="N113" s="145"/>
      <c r="O113" s="145"/>
      <c r="P113" s="145"/>
      <c r="Q113" s="137">
        <f t="shared" si="8"/>
        <v>508406.11999999988</v>
      </c>
      <c r="R113" s="138">
        <f t="shared" si="9"/>
        <v>640.28328437917219</v>
      </c>
    </row>
    <row r="114" spans="1:18" x14ac:dyDescent="0.35">
      <c r="A114" s="144">
        <v>9</v>
      </c>
      <c r="B114" s="145" t="s">
        <v>63</v>
      </c>
      <c r="C114" s="145" t="s">
        <v>285</v>
      </c>
      <c r="D114" s="145" t="s">
        <v>84</v>
      </c>
      <c r="E114" s="145" t="s">
        <v>1</v>
      </c>
      <c r="F114" s="145" t="s">
        <v>180</v>
      </c>
      <c r="G114" s="145" t="s">
        <v>633</v>
      </c>
      <c r="H114" s="146">
        <v>6600</v>
      </c>
      <c r="I114" s="144">
        <v>5</v>
      </c>
      <c r="J114" s="147">
        <f>หนองบัวลำภู!F31</f>
        <v>715190.93</v>
      </c>
      <c r="K114" s="148">
        <f>หนองบัวลำภู!AJ31</f>
        <v>741473.89000000013</v>
      </c>
      <c r="L114" s="149">
        <f>หนองบัวลำภู!AK31</f>
        <v>1954289.08</v>
      </c>
      <c r="M114" s="149">
        <f>หนองบัวลำภู!AL31</f>
        <v>1974264.78</v>
      </c>
      <c r="N114" s="145"/>
      <c r="O114" s="145"/>
      <c r="P114" s="145"/>
      <c r="Q114" s="137">
        <f t="shared" si="8"/>
        <v>-19975.699999999953</v>
      </c>
      <c r="R114" s="138">
        <f t="shared" si="9"/>
        <v>296.1044060606061</v>
      </c>
    </row>
    <row r="115" spans="1:18" x14ac:dyDescent="0.35">
      <c r="A115" s="144">
        <v>10</v>
      </c>
      <c r="B115" s="145" t="s">
        <v>63</v>
      </c>
      <c r="C115" s="145" t="s">
        <v>285</v>
      </c>
      <c r="D115" s="145" t="s">
        <v>84</v>
      </c>
      <c r="E115" s="145" t="s">
        <v>1</v>
      </c>
      <c r="F115" s="145" t="s">
        <v>180</v>
      </c>
      <c r="G115" s="145" t="s">
        <v>634</v>
      </c>
      <c r="H115" s="146">
        <v>2814</v>
      </c>
      <c r="I115" s="144">
        <v>2</v>
      </c>
      <c r="J115" s="147">
        <f>หนองบัวลำภู!F32</f>
        <v>210318.06</v>
      </c>
      <c r="K115" s="148">
        <f>หนองบัวลำภู!AJ32</f>
        <v>162510.56</v>
      </c>
      <c r="L115" s="149">
        <f>หนองบัวลำภู!AK32</f>
        <v>1535887.18</v>
      </c>
      <c r="M115" s="149">
        <f>หนองบัวลำภู!AL32</f>
        <v>1403224.6500000001</v>
      </c>
      <c r="N115" s="145"/>
      <c r="O115" s="145"/>
      <c r="P115" s="145"/>
      <c r="Q115" s="137">
        <f t="shared" si="8"/>
        <v>132662.5299999998</v>
      </c>
      <c r="R115" s="138">
        <f t="shared" si="9"/>
        <v>545.80212508884154</v>
      </c>
    </row>
    <row r="116" spans="1:18" x14ac:dyDescent="0.35">
      <c r="A116" s="144">
        <v>11</v>
      </c>
      <c r="B116" s="145" t="s">
        <v>63</v>
      </c>
      <c r="C116" s="145" t="s">
        <v>285</v>
      </c>
      <c r="D116" s="145" t="s">
        <v>84</v>
      </c>
      <c r="E116" s="145" t="s">
        <v>1</v>
      </c>
      <c r="F116" s="145" t="s">
        <v>180</v>
      </c>
      <c r="G116" s="145" t="s">
        <v>635</v>
      </c>
      <c r="H116" s="146">
        <v>5791</v>
      </c>
      <c r="I116" s="144">
        <v>4</v>
      </c>
      <c r="J116" s="147">
        <f>หนองบัวลำภู!F33</f>
        <v>440500.05</v>
      </c>
      <c r="K116" s="148">
        <f>หนองบัวลำภู!AJ33</f>
        <v>444456.29</v>
      </c>
      <c r="L116" s="149">
        <f>หนองบัวลำภู!AK33</f>
        <v>1970200.3199999998</v>
      </c>
      <c r="M116" s="149">
        <f>หนองบัวลำภู!AL33</f>
        <v>2111419.7200000002</v>
      </c>
      <c r="N116" s="145"/>
      <c r="O116" s="145"/>
      <c r="P116" s="145"/>
      <c r="Q116" s="137">
        <f t="shared" si="8"/>
        <v>-141219.40000000037</v>
      </c>
      <c r="R116" s="138">
        <f t="shared" si="9"/>
        <v>340.21763426005867</v>
      </c>
    </row>
    <row r="117" spans="1:18" x14ac:dyDescent="0.35">
      <c r="A117" s="144">
        <v>12</v>
      </c>
      <c r="B117" s="145" t="s">
        <v>63</v>
      </c>
      <c r="C117" s="145" t="s">
        <v>285</v>
      </c>
      <c r="D117" s="145" t="s">
        <v>84</v>
      </c>
      <c r="E117" s="145" t="s">
        <v>1</v>
      </c>
      <c r="F117" s="145" t="s">
        <v>180</v>
      </c>
      <c r="G117" s="145" t="s">
        <v>636</v>
      </c>
      <c r="H117" s="146">
        <v>5865</v>
      </c>
      <c r="I117" s="144">
        <v>4</v>
      </c>
      <c r="J117" s="147">
        <f>หนองบัวลำภู!F34</f>
        <v>414035.72</v>
      </c>
      <c r="K117" s="148">
        <f>หนองบัวลำภู!AJ34</f>
        <v>221270.70999999996</v>
      </c>
      <c r="L117" s="149">
        <f>หนองบัวลำภู!AK34</f>
        <v>2034674.25</v>
      </c>
      <c r="M117" s="149">
        <f>หนองบัวลำภู!AL34</f>
        <v>2138320.33</v>
      </c>
      <c r="N117" s="145"/>
      <c r="O117" s="145"/>
      <c r="P117" s="145"/>
      <c r="Q117" s="137">
        <f t="shared" si="8"/>
        <v>-103646.08000000007</v>
      </c>
      <c r="R117" s="138">
        <f t="shared" si="9"/>
        <v>346.91803069053708</v>
      </c>
    </row>
    <row r="118" spans="1:18" x14ac:dyDescent="0.35">
      <c r="A118" s="144">
        <v>13</v>
      </c>
      <c r="B118" s="145" t="s">
        <v>63</v>
      </c>
      <c r="C118" s="145" t="s">
        <v>285</v>
      </c>
      <c r="D118" s="145" t="s">
        <v>84</v>
      </c>
      <c r="E118" s="145" t="s">
        <v>1</v>
      </c>
      <c r="F118" s="145" t="s">
        <v>180</v>
      </c>
      <c r="G118" s="145" t="s">
        <v>637</v>
      </c>
      <c r="H118" s="146">
        <v>4511</v>
      </c>
      <c r="I118" s="144">
        <v>4</v>
      </c>
      <c r="J118" s="147">
        <f>หนองบัวลำภู!F35</f>
        <v>210356.77</v>
      </c>
      <c r="K118" s="148">
        <f>หนองบัวลำภู!AJ35</f>
        <v>74936.53</v>
      </c>
      <c r="L118" s="149">
        <f>หนองบัวลำภู!AK35</f>
        <v>1516123.67</v>
      </c>
      <c r="M118" s="149">
        <f>หนองบัวลำภู!AL35</f>
        <v>1673407.5699999998</v>
      </c>
      <c r="N118" s="145"/>
      <c r="O118" s="145"/>
      <c r="P118" s="145"/>
      <c r="Q118" s="137">
        <f t="shared" si="8"/>
        <v>-157283.89999999991</v>
      </c>
      <c r="R118" s="138">
        <f t="shared" si="9"/>
        <v>336.09480602970513</v>
      </c>
    </row>
    <row r="119" spans="1:18" s="156" customFormat="1" x14ac:dyDescent="0.35">
      <c r="A119" s="150">
        <v>2</v>
      </c>
      <c r="B119" s="151" t="s">
        <v>63</v>
      </c>
      <c r="C119" s="151"/>
      <c r="D119" s="151"/>
      <c r="E119" s="151" t="s">
        <v>77</v>
      </c>
      <c r="F119" s="151"/>
      <c r="G119" s="151" t="s">
        <v>287</v>
      </c>
      <c r="H119" s="157">
        <f>SUM(H106:H118)</f>
        <v>59864</v>
      </c>
      <c r="I119" s="150"/>
      <c r="J119" s="153">
        <f>SUM(J106:J118)</f>
        <v>4779351.6499999994</v>
      </c>
      <c r="K119" s="153">
        <f t="shared" ref="K119:M119" si="14">SUM(K106:K118)</f>
        <v>4579887.6500000004</v>
      </c>
      <c r="L119" s="153">
        <f t="shared" si="14"/>
        <v>24035480.539999999</v>
      </c>
      <c r="M119" s="153">
        <f t="shared" si="14"/>
        <v>22674490.149999999</v>
      </c>
      <c r="N119" s="151">
        <v>12</v>
      </c>
      <c r="O119" s="151">
        <v>12</v>
      </c>
      <c r="P119" s="151">
        <f>N119-O119</f>
        <v>0</v>
      </c>
      <c r="Q119" s="154">
        <f t="shared" si="8"/>
        <v>1360990.3900000006</v>
      </c>
      <c r="R119" s="155">
        <f>L119/H119</f>
        <v>401.50141220098891</v>
      </c>
    </row>
    <row r="120" spans="1:18" x14ac:dyDescent="0.35">
      <c r="A120" s="144">
        <v>1</v>
      </c>
      <c r="B120" s="145" t="s">
        <v>63</v>
      </c>
      <c r="C120" s="145" t="s">
        <v>288</v>
      </c>
      <c r="D120" s="145" t="s">
        <v>91</v>
      </c>
      <c r="E120" s="145" t="s">
        <v>2</v>
      </c>
      <c r="F120" s="145" t="s">
        <v>210</v>
      </c>
      <c r="G120" s="145" t="s">
        <v>289</v>
      </c>
      <c r="H120" s="146"/>
      <c r="I120" s="144"/>
      <c r="J120" s="147"/>
      <c r="K120" s="148"/>
      <c r="L120" s="149"/>
      <c r="M120" s="149"/>
      <c r="N120" s="145"/>
      <c r="O120" s="145"/>
      <c r="P120" s="145"/>
    </row>
    <row r="121" spans="1:18" x14ac:dyDescent="0.35">
      <c r="A121" s="144">
        <v>2</v>
      </c>
      <c r="B121" s="145" t="s">
        <v>63</v>
      </c>
      <c r="C121" s="145" t="s">
        <v>288</v>
      </c>
      <c r="D121" s="145" t="s">
        <v>91</v>
      </c>
      <c r="E121" s="145" t="s">
        <v>2</v>
      </c>
      <c r="F121" s="145" t="s">
        <v>180</v>
      </c>
      <c r="G121" s="145" t="s">
        <v>638</v>
      </c>
      <c r="H121" s="146">
        <v>1955</v>
      </c>
      <c r="I121" s="144">
        <v>2</v>
      </c>
      <c r="J121" s="147">
        <f>หนองบัวลำภู!F36</f>
        <v>251632.98</v>
      </c>
      <c r="K121" s="148">
        <f>หนองบัวลำภู!AJ36</f>
        <v>328380.59000000003</v>
      </c>
      <c r="L121" s="149">
        <f>หนองบัวลำภู!AK36</f>
        <v>926370.05</v>
      </c>
      <c r="M121" s="149">
        <f>หนองบัวลำภู!AL36</f>
        <v>875467.55999999994</v>
      </c>
      <c r="N121" s="145"/>
      <c r="O121" s="145"/>
      <c r="P121" s="145"/>
      <c r="Q121" s="137">
        <f t="shared" si="8"/>
        <v>50902.490000000107</v>
      </c>
      <c r="R121" s="138">
        <f t="shared" si="9"/>
        <v>473.84657289002558</v>
      </c>
    </row>
    <row r="122" spans="1:18" x14ac:dyDescent="0.35">
      <c r="A122" s="144">
        <v>3</v>
      </c>
      <c r="B122" s="145" t="s">
        <v>63</v>
      </c>
      <c r="C122" s="145" t="s">
        <v>288</v>
      </c>
      <c r="D122" s="145" t="s">
        <v>91</v>
      </c>
      <c r="E122" s="145" t="s">
        <v>2</v>
      </c>
      <c r="F122" s="145" t="s">
        <v>180</v>
      </c>
      <c r="G122" s="145" t="s">
        <v>639</v>
      </c>
      <c r="H122" s="146">
        <v>4228</v>
      </c>
      <c r="I122" s="144">
        <v>3</v>
      </c>
      <c r="J122" s="147">
        <f>หนองบัวลำภู!F37</f>
        <v>347489.55</v>
      </c>
      <c r="K122" s="148">
        <f>หนองบัวลำภู!AJ37</f>
        <v>432276.95999999996</v>
      </c>
      <c r="L122" s="149">
        <f>หนองบัวลำภู!AK37</f>
        <v>1051143.67</v>
      </c>
      <c r="M122" s="149">
        <f>หนองบัวลำภู!AL37</f>
        <v>958834.15</v>
      </c>
      <c r="N122" s="145"/>
      <c r="O122" s="145"/>
      <c r="P122" s="145"/>
      <c r="Q122" s="137">
        <f t="shared" si="8"/>
        <v>92309.519999999902</v>
      </c>
      <c r="R122" s="138">
        <f t="shared" si="9"/>
        <v>248.61486991485333</v>
      </c>
    </row>
    <row r="123" spans="1:18" x14ac:dyDescent="0.35">
      <c r="A123" s="144">
        <v>4</v>
      </c>
      <c r="B123" s="145" t="s">
        <v>63</v>
      </c>
      <c r="C123" s="145" t="s">
        <v>288</v>
      </c>
      <c r="D123" s="145" t="s">
        <v>91</v>
      </c>
      <c r="E123" s="145" t="s">
        <v>2</v>
      </c>
      <c r="F123" s="145" t="s">
        <v>180</v>
      </c>
      <c r="G123" s="145" t="s">
        <v>640</v>
      </c>
      <c r="H123" s="146">
        <v>1245</v>
      </c>
      <c r="I123" s="144">
        <v>1</v>
      </c>
      <c r="J123" s="147">
        <f>หนองบัวลำภู!F38</f>
        <v>221512.54</v>
      </c>
      <c r="K123" s="148">
        <f>หนองบัวลำภู!AJ38</f>
        <v>239409.11000000002</v>
      </c>
      <c r="L123" s="149">
        <f>หนองบัวลำภู!AK38</f>
        <v>842651.24</v>
      </c>
      <c r="M123" s="149">
        <f>หนองบัวลำภู!AL38</f>
        <v>847217.18</v>
      </c>
      <c r="N123" s="145"/>
      <c r="O123" s="145"/>
      <c r="P123" s="145"/>
      <c r="Q123" s="137">
        <f t="shared" si="8"/>
        <v>-4565.9400000000605</v>
      </c>
      <c r="R123" s="138">
        <f t="shared" si="9"/>
        <v>676.82830522088352</v>
      </c>
    </row>
    <row r="124" spans="1:18" x14ac:dyDescent="0.35">
      <c r="A124" s="144">
        <v>5</v>
      </c>
      <c r="B124" s="145" t="s">
        <v>63</v>
      </c>
      <c r="C124" s="145" t="s">
        <v>288</v>
      </c>
      <c r="D124" s="145" t="s">
        <v>91</v>
      </c>
      <c r="E124" s="145" t="s">
        <v>2</v>
      </c>
      <c r="F124" s="145" t="s">
        <v>180</v>
      </c>
      <c r="G124" s="145" t="s">
        <v>641</v>
      </c>
      <c r="H124" s="146">
        <v>5421</v>
      </c>
      <c r="I124" s="144">
        <v>4</v>
      </c>
      <c r="J124" s="147">
        <f>หนองบัวลำภู!F39</f>
        <v>342604.81</v>
      </c>
      <c r="K124" s="148">
        <f>หนองบัวลำภู!AJ39</f>
        <v>437015.79999999993</v>
      </c>
      <c r="L124" s="149">
        <f>หนองบัวลำภู!AK39</f>
        <v>1887669.17</v>
      </c>
      <c r="M124" s="149">
        <f>หนองบัวลำภู!AL39</f>
        <v>1675008.55</v>
      </c>
      <c r="N124" s="145"/>
      <c r="O124" s="145"/>
      <c r="P124" s="145"/>
      <c r="Q124" s="137">
        <f t="shared" si="8"/>
        <v>212660.61999999988</v>
      </c>
      <c r="R124" s="138">
        <f t="shared" si="9"/>
        <v>348.21419848736394</v>
      </c>
    </row>
    <row r="125" spans="1:18" x14ac:dyDescent="0.35">
      <c r="A125" s="144">
        <v>6</v>
      </c>
      <c r="B125" s="145" t="s">
        <v>63</v>
      </c>
      <c r="C125" s="145" t="s">
        <v>288</v>
      </c>
      <c r="D125" s="145" t="s">
        <v>91</v>
      </c>
      <c r="E125" s="145" t="s">
        <v>2</v>
      </c>
      <c r="F125" s="145" t="s">
        <v>180</v>
      </c>
      <c r="G125" s="145" t="s">
        <v>642</v>
      </c>
      <c r="H125" s="146">
        <v>3481</v>
      </c>
      <c r="I125" s="144">
        <v>3</v>
      </c>
      <c r="J125" s="147">
        <f>หนองบัวลำภู!F40</f>
        <v>573535.28</v>
      </c>
      <c r="K125" s="148">
        <f>หนองบัวลำภู!AJ40</f>
        <v>657977.4800000001</v>
      </c>
      <c r="L125" s="149">
        <f>หนองบัวลำภู!AK40</f>
        <v>1636326.85</v>
      </c>
      <c r="M125" s="149">
        <f>หนองบัวลำภู!AL40</f>
        <v>1373820.21</v>
      </c>
      <c r="N125" s="145"/>
      <c r="O125" s="145"/>
      <c r="P125" s="145"/>
      <c r="Q125" s="137">
        <f t="shared" si="8"/>
        <v>262506.64000000013</v>
      </c>
      <c r="R125" s="138">
        <f t="shared" si="9"/>
        <v>470.07378626831371</v>
      </c>
    </row>
    <row r="126" spans="1:18" x14ac:dyDescent="0.35">
      <c r="A126" s="144">
        <v>7</v>
      </c>
      <c r="B126" s="145" t="s">
        <v>63</v>
      </c>
      <c r="C126" s="145" t="s">
        <v>288</v>
      </c>
      <c r="D126" s="145" t="s">
        <v>91</v>
      </c>
      <c r="E126" s="145" t="s">
        <v>2</v>
      </c>
      <c r="F126" s="145" t="s">
        <v>180</v>
      </c>
      <c r="G126" s="145" t="s">
        <v>643</v>
      </c>
      <c r="H126" s="146">
        <v>3499</v>
      </c>
      <c r="I126" s="144">
        <v>3</v>
      </c>
      <c r="J126" s="147">
        <f>หนองบัวลำภู!F41</f>
        <v>789358.12</v>
      </c>
      <c r="K126" s="148">
        <f>หนองบัวลำภู!AJ41</f>
        <v>874073.54</v>
      </c>
      <c r="L126" s="149">
        <f>หนองบัวลำภู!AK41</f>
        <v>1466873.9700000002</v>
      </c>
      <c r="M126" s="149">
        <f>หนองบัวลำภู!AL41</f>
        <v>1449444.0100000002</v>
      </c>
      <c r="N126" s="145"/>
      <c r="O126" s="145"/>
      <c r="P126" s="145"/>
      <c r="Q126" s="137">
        <f t="shared" si="8"/>
        <v>17429.959999999963</v>
      </c>
      <c r="R126" s="138">
        <f t="shared" si="9"/>
        <v>419.22662760788802</v>
      </c>
    </row>
    <row r="127" spans="1:18" x14ac:dyDescent="0.35">
      <c r="A127" s="144">
        <v>8</v>
      </c>
      <c r="B127" s="145" t="s">
        <v>63</v>
      </c>
      <c r="C127" s="145" t="s">
        <v>288</v>
      </c>
      <c r="D127" s="145" t="s">
        <v>91</v>
      </c>
      <c r="E127" s="145" t="s">
        <v>2</v>
      </c>
      <c r="F127" s="145" t="s">
        <v>180</v>
      </c>
      <c r="G127" s="145" t="s">
        <v>644</v>
      </c>
      <c r="H127" s="146">
        <v>1888</v>
      </c>
      <c r="I127" s="144">
        <v>2</v>
      </c>
      <c r="J127" s="147">
        <f>หนองบัวลำภู!F42</f>
        <v>255955.98</v>
      </c>
      <c r="K127" s="148">
        <f>หนองบัวลำภู!AJ42</f>
        <v>327194.25999999995</v>
      </c>
      <c r="L127" s="149">
        <f>หนองบัวลำภู!AK42</f>
        <v>1134311.1099999999</v>
      </c>
      <c r="M127" s="149">
        <f>หนองบัวลำภู!AL42</f>
        <v>1213531.52</v>
      </c>
      <c r="N127" s="145"/>
      <c r="O127" s="145"/>
      <c r="P127" s="145"/>
      <c r="Q127" s="137">
        <f t="shared" si="8"/>
        <v>-79220.410000000149</v>
      </c>
      <c r="R127" s="138">
        <f t="shared" si="9"/>
        <v>600.80037605932193</v>
      </c>
    </row>
    <row r="128" spans="1:18" x14ac:dyDescent="0.35">
      <c r="A128" s="144">
        <v>9</v>
      </c>
      <c r="B128" s="145" t="s">
        <v>63</v>
      </c>
      <c r="C128" s="145" t="s">
        <v>288</v>
      </c>
      <c r="D128" s="145" t="s">
        <v>91</v>
      </c>
      <c r="E128" s="145" t="s">
        <v>2</v>
      </c>
      <c r="F128" s="145" t="s">
        <v>180</v>
      </c>
      <c r="G128" s="145" t="s">
        <v>645</v>
      </c>
      <c r="H128" s="146">
        <v>1651</v>
      </c>
      <c r="I128" s="144">
        <v>2</v>
      </c>
      <c r="J128" s="147">
        <f>หนองบัวลำภู!F43</f>
        <v>209354.17</v>
      </c>
      <c r="K128" s="148">
        <f>หนองบัวลำภู!AJ43</f>
        <v>280697.59000000003</v>
      </c>
      <c r="L128" s="149">
        <f>หนองบัวลำภู!AK43</f>
        <v>658133.36</v>
      </c>
      <c r="M128" s="149">
        <f>หนองบัวลำภู!AL43</f>
        <v>706559.04</v>
      </c>
      <c r="N128" s="145"/>
      <c r="O128" s="145"/>
      <c r="P128" s="145"/>
      <c r="Q128" s="137">
        <f t="shared" si="8"/>
        <v>-48425.680000000051</v>
      </c>
      <c r="R128" s="138">
        <f t="shared" si="9"/>
        <v>398.62711084191398</v>
      </c>
    </row>
    <row r="129" spans="1:18" x14ac:dyDescent="0.35">
      <c r="A129" s="144">
        <v>10</v>
      </c>
      <c r="B129" s="145" t="s">
        <v>63</v>
      </c>
      <c r="C129" s="145" t="s">
        <v>288</v>
      </c>
      <c r="D129" s="145" t="s">
        <v>91</v>
      </c>
      <c r="E129" s="145" t="s">
        <v>2</v>
      </c>
      <c r="F129" s="145" t="s">
        <v>180</v>
      </c>
      <c r="G129" s="145" t="s">
        <v>646</v>
      </c>
      <c r="H129" s="146">
        <v>3959</v>
      </c>
      <c r="I129" s="144">
        <v>3</v>
      </c>
      <c r="J129" s="147">
        <f>หนองบัวลำภู!F44</f>
        <v>382314.62</v>
      </c>
      <c r="K129" s="148">
        <f>หนองบัวลำภู!AJ44</f>
        <v>466816.48</v>
      </c>
      <c r="L129" s="149">
        <f>หนองบัวลำภู!AK44</f>
        <v>1223258.25</v>
      </c>
      <c r="M129" s="149">
        <f>หนองบัวลำภู!AL44</f>
        <v>1279874.8400000001</v>
      </c>
      <c r="N129" s="145"/>
      <c r="O129" s="145"/>
      <c r="P129" s="145"/>
      <c r="Q129" s="137">
        <f t="shared" si="8"/>
        <v>-56616.590000000084</v>
      </c>
      <c r="R129" s="138">
        <f t="shared" si="9"/>
        <v>308.98162414751198</v>
      </c>
    </row>
    <row r="130" spans="1:18" x14ac:dyDescent="0.35">
      <c r="A130" s="144">
        <v>11</v>
      </c>
      <c r="B130" s="145" t="s">
        <v>63</v>
      </c>
      <c r="C130" s="145" t="s">
        <v>288</v>
      </c>
      <c r="D130" s="145" t="s">
        <v>91</v>
      </c>
      <c r="E130" s="145" t="s">
        <v>2</v>
      </c>
      <c r="F130" s="145" t="s">
        <v>180</v>
      </c>
      <c r="G130" s="145" t="s">
        <v>647</v>
      </c>
      <c r="H130" s="146">
        <v>2503</v>
      </c>
      <c r="I130" s="144">
        <v>2</v>
      </c>
      <c r="J130" s="147">
        <f>หนองบัวลำภู!F45</f>
        <v>579252.93999999994</v>
      </c>
      <c r="K130" s="148">
        <f>หนองบัวลำภู!AJ45</f>
        <v>646777.97</v>
      </c>
      <c r="L130" s="149">
        <f>หนองบัวลำภู!AK45</f>
        <v>1120331.29</v>
      </c>
      <c r="M130" s="149">
        <f>หนองบัวลำภู!AL45</f>
        <v>1137262.69</v>
      </c>
      <c r="N130" s="145"/>
      <c r="O130" s="145"/>
      <c r="P130" s="145"/>
      <c r="Q130" s="137">
        <f t="shared" si="8"/>
        <v>-16931.399999999907</v>
      </c>
      <c r="R130" s="138">
        <f t="shared" si="9"/>
        <v>447.59540151817822</v>
      </c>
    </row>
    <row r="131" spans="1:18" x14ac:dyDescent="0.35">
      <c r="A131" s="144">
        <v>12</v>
      </c>
      <c r="B131" s="145" t="s">
        <v>63</v>
      </c>
      <c r="C131" s="145" t="s">
        <v>288</v>
      </c>
      <c r="D131" s="145" t="s">
        <v>91</v>
      </c>
      <c r="E131" s="145" t="s">
        <v>2</v>
      </c>
      <c r="F131" s="145" t="s">
        <v>180</v>
      </c>
      <c r="G131" s="145" t="s">
        <v>648</v>
      </c>
      <c r="H131" s="146">
        <v>3619</v>
      </c>
      <c r="I131" s="144">
        <v>3</v>
      </c>
      <c r="J131" s="147">
        <f>หนองบัวลำภู!F46</f>
        <v>139639.78</v>
      </c>
      <c r="K131" s="148">
        <f>หนองบัวลำภู!AJ46</f>
        <v>217776.22999999998</v>
      </c>
      <c r="L131" s="149">
        <f>หนองบัวลำภู!AK46</f>
        <v>1580555.54</v>
      </c>
      <c r="M131" s="149">
        <f>หนองบัวลำภู!AL46</f>
        <v>1587407.6</v>
      </c>
      <c r="N131" s="145"/>
      <c r="O131" s="145"/>
      <c r="P131" s="145"/>
      <c r="Q131" s="137">
        <f t="shared" si="8"/>
        <v>-6852.0600000000559</v>
      </c>
      <c r="R131" s="138">
        <f t="shared" si="9"/>
        <v>436.73819839734733</v>
      </c>
    </row>
    <row r="132" spans="1:18" x14ac:dyDescent="0.35">
      <c r="A132" s="144">
        <v>13</v>
      </c>
      <c r="B132" s="145" t="s">
        <v>63</v>
      </c>
      <c r="C132" s="145" t="s">
        <v>288</v>
      </c>
      <c r="D132" s="145" t="s">
        <v>91</v>
      </c>
      <c r="E132" s="145" t="s">
        <v>2</v>
      </c>
      <c r="F132" s="145" t="s">
        <v>180</v>
      </c>
      <c r="G132" s="145" t="s">
        <v>649</v>
      </c>
      <c r="H132" s="146">
        <v>2593</v>
      </c>
      <c r="I132" s="144">
        <v>2</v>
      </c>
      <c r="J132" s="147">
        <f>หนองบัวลำภู!F47</f>
        <v>188150.57</v>
      </c>
      <c r="K132" s="148">
        <f>หนองบัวลำภู!AJ47</f>
        <v>269444.15000000002</v>
      </c>
      <c r="L132" s="149">
        <f>หนองบัวลำภู!AK47</f>
        <v>593415.59000000008</v>
      </c>
      <c r="M132" s="149">
        <f>หนองบัวลำภู!AL47</f>
        <v>597695.86</v>
      </c>
      <c r="N132" s="145"/>
      <c r="O132" s="145"/>
      <c r="P132" s="145"/>
      <c r="Q132" s="137">
        <f t="shared" si="8"/>
        <v>-4280.2699999999022</v>
      </c>
      <c r="R132" s="138">
        <f t="shared" si="9"/>
        <v>228.85290782876979</v>
      </c>
    </row>
    <row r="133" spans="1:18" x14ac:dyDescent="0.35">
      <c r="A133" s="144">
        <v>14</v>
      </c>
      <c r="B133" s="145" t="s">
        <v>63</v>
      </c>
      <c r="C133" s="145" t="s">
        <v>288</v>
      </c>
      <c r="D133" s="145" t="s">
        <v>91</v>
      </c>
      <c r="E133" s="145" t="s">
        <v>2</v>
      </c>
      <c r="F133" s="145" t="s">
        <v>180</v>
      </c>
      <c r="G133" s="145" t="s">
        <v>650</v>
      </c>
      <c r="H133" s="146">
        <v>1622</v>
      </c>
      <c r="I133" s="144">
        <v>2</v>
      </c>
      <c r="J133" s="147">
        <f>หนองบัวลำภู!F48</f>
        <v>456681.55</v>
      </c>
      <c r="K133" s="148">
        <f>หนองบัวลำภู!AJ48</f>
        <v>499534.89</v>
      </c>
      <c r="L133" s="149">
        <f>หนองบัวลำภู!AK48</f>
        <v>908790.66</v>
      </c>
      <c r="M133" s="149">
        <f>หนองบัวลำภู!AL48</f>
        <v>867119.29</v>
      </c>
      <c r="N133" s="145"/>
      <c r="O133" s="145"/>
      <c r="P133" s="145"/>
      <c r="Q133" s="137">
        <f t="shared" si="8"/>
        <v>41671.369999999995</v>
      </c>
      <c r="R133" s="138">
        <f t="shared" si="9"/>
        <v>560.29017262638718</v>
      </c>
    </row>
    <row r="134" spans="1:18" x14ac:dyDescent="0.35">
      <c r="A134" s="144">
        <v>15</v>
      </c>
      <c r="B134" s="145" t="s">
        <v>63</v>
      </c>
      <c r="C134" s="145" t="s">
        <v>288</v>
      </c>
      <c r="D134" s="145" t="s">
        <v>91</v>
      </c>
      <c r="E134" s="145" t="s">
        <v>2</v>
      </c>
      <c r="F134" s="145" t="s">
        <v>180</v>
      </c>
      <c r="G134" s="145" t="s">
        <v>651</v>
      </c>
      <c r="H134" s="146">
        <v>2164</v>
      </c>
      <c r="I134" s="144">
        <v>2</v>
      </c>
      <c r="J134" s="147">
        <f>หนองบัวลำภู!F49</f>
        <v>125949.28</v>
      </c>
      <c r="K134" s="148">
        <f>หนองบัวลำภู!AJ49</f>
        <v>102568.20999999999</v>
      </c>
      <c r="L134" s="149">
        <f>หนองบัวลำภู!AK49</f>
        <v>820422.34000000008</v>
      </c>
      <c r="M134" s="149">
        <f>หนองบัวลำภู!AL49</f>
        <v>895192.94000000006</v>
      </c>
      <c r="N134" s="145"/>
      <c r="O134" s="145"/>
      <c r="P134" s="145"/>
      <c r="Q134" s="137">
        <f t="shared" si="8"/>
        <v>-74770.599999999977</v>
      </c>
      <c r="R134" s="138">
        <f t="shared" si="9"/>
        <v>379.12307763401111</v>
      </c>
    </row>
    <row r="135" spans="1:18" s="156" customFormat="1" x14ac:dyDescent="0.35">
      <c r="A135" s="150">
        <v>3</v>
      </c>
      <c r="B135" s="151" t="s">
        <v>63</v>
      </c>
      <c r="C135" s="151"/>
      <c r="D135" s="151"/>
      <c r="E135" s="151" t="s">
        <v>77</v>
      </c>
      <c r="F135" s="151"/>
      <c r="G135" s="151" t="s">
        <v>290</v>
      </c>
      <c r="H135" s="157">
        <f>SUM(H120:H134)</f>
        <v>39828</v>
      </c>
      <c r="I135" s="150"/>
      <c r="J135" s="153">
        <f>SUM(J120:J134)</f>
        <v>4863432.17</v>
      </c>
      <c r="K135" s="153">
        <f t="shared" ref="K135:M135" si="15">SUM(K120:K134)</f>
        <v>5779943.2599999998</v>
      </c>
      <c r="L135" s="153">
        <f t="shared" si="15"/>
        <v>15850253.09</v>
      </c>
      <c r="M135" s="153">
        <f t="shared" si="15"/>
        <v>15464435.439999996</v>
      </c>
      <c r="N135" s="151">
        <v>14</v>
      </c>
      <c r="O135" s="151">
        <v>14</v>
      </c>
      <c r="P135" s="151">
        <f>N135-O135</f>
        <v>0</v>
      </c>
      <c r="Q135" s="154">
        <f t="shared" ref="Q135:Q198" si="16">L135-M135</f>
        <v>385817.6500000041</v>
      </c>
      <c r="R135" s="155">
        <f>L135/H135</f>
        <v>397.96758787787485</v>
      </c>
    </row>
    <row r="136" spans="1:18" x14ac:dyDescent="0.35">
      <c r="A136" s="144">
        <v>1</v>
      </c>
      <c r="B136" s="145" t="s">
        <v>63</v>
      </c>
      <c r="C136" s="145" t="s">
        <v>291</v>
      </c>
      <c r="D136" s="145" t="s">
        <v>98</v>
      </c>
      <c r="E136" s="145" t="s">
        <v>3</v>
      </c>
      <c r="F136" s="145" t="s">
        <v>210</v>
      </c>
      <c r="G136" s="145" t="s">
        <v>292</v>
      </c>
      <c r="H136" s="146"/>
      <c r="I136" s="144"/>
      <c r="J136" s="147"/>
      <c r="K136" s="148"/>
      <c r="L136" s="149"/>
      <c r="M136" s="149"/>
      <c r="N136" s="145"/>
      <c r="O136" s="145"/>
      <c r="P136" s="145"/>
    </row>
    <row r="137" spans="1:18" x14ac:dyDescent="0.35">
      <c r="A137" s="144">
        <v>2</v>
      </c>
      <c r="B137" s="145" t="s">
        <v>63</v>
      </c>
      <c r="C137" s="145" t="s">
        <v>291</v>
      </c>
      <c r="D137" s="145" t="s">
        <v>98</v>
      </c>
      <c r="E137" s="145" t="s">
        <v>3</v>
      </c>
      <c r="F137" s="145" t="s">
        <v>180</v>
      </c>
      <c r="G137" s="145" t="s">
        <v>652</v>
      </c>
      <c r="H137" s="146">
        <v>6007</v>
      </c>
      <c r="I137" s="144">
        <v>5</v>
      </c>
      <c r="J137" s="147">
        <f>หนองบัวลำภู!F50</f>
        <v>591083.14</v>
      </c>
      <c r="K137" s="148">
        <f>หนองบัวลำภู!AJ50</f>
        <v>1190899.42</v>
      </c>
      <c r="L137" s="149">
        <f>หนองบัวลำภู!AK50</f>
        <v>2543630.2199999997</v>
      </c>
      <c r="M137" s="149">
        <f>หนองบัวลำภู!AL50</f>
        <v>2267856.7600000002</v>
      </c>
      <c r="N137" s="145"/>
      <c r="O137" s="145"/>
      <c r="P137" s="145"/>
      <c r="Q137" s="137">
        <f t="shared" si="16"/>
        <v>275773.4599999995</v>
      </c>
      <c r="R137" s="138">
        <f t="shared" ref="R137:R198" si="17">L137/H137</f>
        <v>423.44435158981184</v>
      </c>
    </row>
    <row r="138" spans="1:18" x14ac:dyDescent="0.35">
      <c r="A138" s="144">
        <v>3</v>
      </c>
      <c r="B138" s="145" t="s">
        <v>63</v>
      </c>
      <c r="C138" s="145" t="s">
        <v>291</v>
      </c>
      <c r="D138" s="145" t="s">
        <v>98</v>
      </c>
      <c r="E138" s="145" t="s">
        <v>3</v>
      </c>
      <c r="F138" s="145" t="s">
        <v>180</v>
      </c>
      <c r="G138" s="145" t="s">
        <v>653</v>
      </c>
      <c r="H138" s="146">
        <v>5439</v>
      </c>
      <c r="I138" s="144">
        <v>4</v>
      </c>
      <c r="J138" s="147">
        <f>หนองบัวลำภู!F51</f>
        <v>295533.74</v>
      </c>
      <c r="K138" s="148">
        <f>หนองบัวลำภู!AJ51</f>
        <v>510833.8</v>
      </c>
      <c r="L138" s="149">
        <f>หนองบัวลำภู!AK51</f>
        <v>2171665.23</v>
      </c>
      <c r="M138" s="149">
        <f>หนองบัวลำภู!AL51</f>
        <v>2203116.0300000003</v>
      </c>
      <c r="N138" s="145"/>
      <c r="O138" s="145"/>
      <c r="P138" s="145"/>
      <c r="Q138" s="137">
        <f t="shared" si="16"/>
        <v>-31450.800000000279</v>
      </c>
      <c r="R138" s="138">
        <f t="shared" si="17"/>
        <v>399.27656370656371</v>
      </c>
    </row>
    <row r="139" spans="1:18" x14ac:dyDescent="0.35">
      <c r="A139" s="144">
        <v>4</v>
      </c>
      <c r="B139" s="145" t="s">
        <v>63</v>
      </c>
      <c r="C139" s="145" t="s">
        <v>291</v>
      </c>
      <c r="D139" s="145" t="s">
        <v>98</v>
      </c>
      <c r="E139" s="145" t="s">
        <v>3</v>
      </c>
      <c r="F139" s="145" t="s">
        <v>180</v>
      </c>
      <c r="G139" s="145" t="s">
        <v>654</v>
      </c>
      <c r="H139" s="146">
        <v>3683</v>
      </c>
      <c r="I139" s="144">
        <v>3</v>
      </c>
      <c r="J139" s="147">
        <f>หนองบัวลำภู!F52</f>
        <v>170600.09</v>
      </c>
      <c r="K139" s="148">
        <f>หนองบัวลำภู!AJ52</f>
        <v>264611.95999999996</v>
      </c>
      <c r="L139" s="149">
        <f>หนองบัวลำภู!AK52</f>
        <v>1448863.06</v>
      </c>
      <c r="M139" s="149">
        <f>หนองบัวลำภู!AL52</f>
        <v>1492703.7100000002</v>
      </c>
      <c r="N139" s="145"/>
      <c r="O139" s="145"/>
      <c r="P139" s="145"/>
      <c r="Q139" s="137">
        <f t="shared" si="16"/>
        <v>-43840.65000000014</v>
      </c>
      <c r="R139" s="138">
        <f t="shared" si="17"/>
        <v>393.39208797176218</v>
      </c>
    </row>
    <row r="140" spans="1:18" x14ac:dyDescent="0.35">
      <c r="A140" s="144">
        <v>5</v>
      </c>
      <c r="B140" s="145" t="s">
        <v>63</v>
      </c>
      <c r="C140" s="145" t="s">
        <v>291</v>
      </c>
      <c r="D140" s="145" t="s">
        <v>98</v>
      </c>
      <c r="E140" s="145" t="s">
        <v>3</v>
      </c>
      <c r="F140" s="145" t="s">
        <v>180</v>
      </c>
      <c r="G140" s="145" t="s">
        <v>655</v>
      </c>
      <c r="H140" s="146">
        <v>10514</v>
      </c>
      <c r="I140" s="144">
        <v>5</v>
      </c>
      <c r="J140" s="147">
        <f>หนองบัวลำภู!F53</f>
        <v>1222927.55</v>
      </c>
      <c r="K140" s="148">
        <f>หนองบัวลำภู!AJ53</f>
        <v>1502225.08</v>
      </c>
      <c r="L140" s="149">
        <f>หนองบัวลำภู!AK53</f>
        <v>3745640.31</v>
      </c>
      <c r="M140" s="149">
        <f>หนองบัวลำภู!AL53</f>
        <v>3779236.7600000002</v>
      </c>
      <c r="N140" s="145"/>
      <c r="O140" s="145"/>
      <c r="P140" s="145"/>
      <c r="Q140" s="137">
        <f t="shared" si="16"/>
        <v>-33596.450000000186</v>
      </c>
      <c r="R140" s="138">
        <f t="shared" si="17"/>
        <v>356.25264504470232</v>
      </c>
    </row>
    <row r="141" spans="1:18" x14ac:dyDescent="0.35">
      <c r="A141" s="144">
        <v>6</v>
      </c>
      <c r="B141" s="145" t="s">
        <v>63</v>
      </c>
      <c r="C141" s="145" t="s">
        <v>291</v>
      </c>
      <c r="D141" s="145" t="s">
        <v>98</v>
      </c>
      <c r="E141" s="145" t="s">
        <v>3</v>
      </c>
      <c r="F141" s="145" t="s">
        <v>180</v>
      </c>
      <c r="G141" s="145" t="s">
        <v>656</v>
      </c>
      <c r="H141" s="146">
        <v>1578</v>
      </c>
      <c r="I141" s="144">
        <v>1</v>
      </c>
      <c r="J141" s="147">
        <f>หนองบัวลำภู!F54</f>
        <v>274089.73</v>
      </c>
      <c r="K141" s="148">
        <f>หนองบัวลำภู!AJ54</f>
        <v>366426.56</v>
      </c>
      <c r="L141" s="149">
        <f>หนองบัวลำภู!AK54</f>
        <v>1193246.17</v>
      </c>
      <c r="M141" s="149">
        <f>หนองบัวลำภู!AL54</f>
        <v>1029066.62</v>
      </c>
      <c r="N141" s="145"/>
      <c r="O141" s="145"/>
      <c r="P141" s="145"/>
      <c r="Q141" s="137">
        <f t="shared" si="16"/>
        <v>164179.54999999993</v>
      </c>
      <c r="R141" s="138">
        <f t="shared" si="17"/>
        <v>756.17628010139413</v>
      </c>
    </row>
    <row r="142" spans="1:18" x14ac:dyDescent="0.35">
      <c r="A142" s="144">
        <v>7</v>
      </c>
      <c r="B142" s="145" t="s">
        <v>63</v>
      </c>
      <c r="C142" s="145" t="s">
        <v>291</v>
      </c>
      <c r="D142" s="145" t="s">
        <v>98</v>
      </c>
      <c r="E142" s="145" t="s">
        <v>3</v>
      </c>
      <c r="F142" s="145" t="s">
        <v>180</v>
      </c>
      <c r="G142" s="145" t="s">
        <v>657</v>
      </c>
      <c r="H142" s="146">
        <v>3503</v>
      </c>
      <c r="I142" s="144">
        <v>3</v>
      </c>
      <c r="J142" s="147">
        <f>หนองบัวลำภู!F55</f>
        <v>333178.89</v>
      </c>
      <c r="K142" s="148">
        <f>หนองบัวลำภู!AJ55</f>
        <v>367363.23</v>
      </c>
      <c r="L142" s="149">
        <f>หนองบัวลำภู!AK55</f>
        <v>1154073.9099999999</v>
      </c>
      <c r="M142" s="149">
        <f>หนองบัวลำภู!AL55</f>
        <v>1140195.55</v>
      </c>
      <c r="N142" s="145"/>
      <c r="O142" s="145"/>
      <c r="P142" s="145"/>
      <c r="Q142" s="137">
        <f t="shared" si="16"/>
        <v>13878.35999999987</v>
      </c>
      <c r="R142" s="138">
        <f t="shared" si="17"/>
        <v>329.45301455894946</v>
      </c>
    </row>
    <row r="143" spans="1:18" x14ac:dyDescent="0.35">
      <c r="A143" s="144">
        <v>8</v>
      </c>
      <c r="B143" s="145" t="s">
        <v>63</v>
      </c>
      <c r="C143" s="145" t="s">
        <v>291</v>
      </c>
      <c r="D143" s="145" t="s">
        <v>98</v>
      </c>
      <c r="E143" s="145" t="s">
        <v>3</v>
      </c>
      <c r="F143" s="145" t="s">
        <v>180</v>
      </c>
      <c r="G143" s="145" t="s">
        <v>1423</v>
      </c>
      <c r="H143" s="146">
        <v>5709</v>
      </c>
      <c r="I143" s="144">
        <v>4</v>
      </c>
      <c r="J143" s="147">
        <f>หนองบัวลำภู!F56</f>
        <v>413096.21</v>
      </c>
      <c r="K143" s="148">
        <f>หนองบัวลำภู!AJ56</f>
        <v>505225.48000000004</v>
      </c>
      <c r="L143" s="149">
        <f>หนองบัวลำภู!AK56</f>
        <v>2265005.06</v>
      </c>
      <c r="M143" s="149">
        <f>หนองบัวลำภู!AL56</f>
        <v>2021316.83</v>
      </c>
      <c r="N143" s="145"/>
      <c r="O143" s="145"/>
      <c r="P143" s="145"/>
      <c r="Q143" s="137">
        <f t="shared" si="16"/>
        <v>243688.22999999998</v>
      </c>
      <c r="R143" s="138">
        <f t="shared" si="17"/>
        <v>396.74287265720795</v>
      </c>
    </row>
    <row r="144" spans="1:18" x14ac:dyDescent="0.35">
      <c r="A144" s="144">
        <v>9</v>
      </c>
      <c r="B144" s="145" t="s">
        <v>63</v>
      </c>
      <c r="C144" s="145" t="s">
        <v>291</v>
      </c>
      <c r="D144" s="145" t="s">
        <v>98</v>
      </c>
      <c r="E144" s="145" t="s">
        <v>3</v>
      </c>
      <c r="F144" s="145" t="s">
        <v>180</v>
      </c>
      <c r="G144" s="145" t="s">
        <v>659</v>
      </c>
      <c r="H144" s="146">
        <v>2754</v>
      </c>
      <c r="I144" s="144">
        <v>2</v>
      </c>
      <c r="J144" s="147">
        <f>หนองบัวลำภู!F57</f>
        <v>210885.98</v>
      </c>
      <c r="K144" s="148">
        <f>หนองบัวลำภู!AJ57</f>
        <v>254394.18</v>
      </c>
      <c r="L144" s="149">
        <f>หนองบัวลำภู!AK57</f>
        <v>924839.9</v>
      </c>
      <c r="M144" s="149">
        <f>หนองบัวลำภู!AL57</f>
        <v>983958.14999999991</v>
      </c>
      <c r="N144" s="145"/>
      <c r="O144" s="145"/>
      <c r="P144" s="145"/>
      <c r="Q144" s="137">
        <f t="shared" si="16"/>
        <v>-59118.249999999884</v>
      </c>
      <c r="R144" s="138">
        <f t="shared" si="17"/>
        <v>335.81695715323167</v>
      </c>
    </row>
    <row r="145" spans="1:18" x14ac:dyDescent="0.35">
      <c r="A145" s="144">
        <v>10</v>
      </c>
      <c r="B145" s="145" t="s">
        <v>63</v>
      </c>
      <c r="C145" s="145" t="s">
        <v>291</v>
      </c>
      <c r="D145" s="145" t="s">
        <v>98</v>
      </c>
      <c r="E145" s="145" t="s">
        <v>3</v>
      </c>
      <c r="F145" s="145" t="s">
        <v>180</v>
      </c>
      <c r="G145" s="145" t="s">
        <v>660</v>
      </c>
      <c r="H145" s="146">
        <v>5299</v>
      </c>
      <c r="I145" s="144">
        <v>4</v>
      </c>
      <c r="J145" s="147">
        <f>หนองบัวลำภู!F58</f>
        <v>412752.02</v>
      </c>
      <c r="K145" s="148">
        <f>หนองบัวลำภู!AJ58</f>
        <v>447674.43000000005</v>
      </c>
      <c r="L145" s="149">
        <f>หนองบัวลำภู!AK58</f>
        <v>2307164.7999999998</v>
      </c>
      <c r="M145" s="149">
        <f>หนองบัวลำภู!AL58</f>
        <v>2187852.58</v>
      </c>
      <c r="N145" s="145"/>
      <c r="O145" s="145"/>
      <c r="P145" s="145"/>
      <c r="Q145" s="137">
        <f t="shared" si="16"/>
        <v>119312.21999999974</v>
      </c>
      <c r="R145" s="138">
        <f t="shared" si="17"/>
        <v>435.39626344593319</v>
      </c>
    </row>
    <row r="146" spans="1:18" x14ac:dyDescent="0.35">
      <c r="A146" s="144">
        <v>11</v>
      </c>
      <c r="B146" s="145" t="s">
        <v>63</v>
      </c>
      <c r="C146" s="145" t="s">
        <v>291</v>
      </c>
      <c r="D146" s="145" t="s">
        <v>98</v>
      </c>
      <c r="E146" s="145" t="s">
        <v>3</v>
      </c>
      <c r="F146" s="145" t="s">
        <v>180</v>
      </c>
      <c r="G146" s="145" t="s">
        <v>661</v>
      </c>
      <c r="H146" s="146">
        <v>3522</v>
      </c>
      <c r="I146" s="144">
        <v>3</v>
      </c>
      <c r="J146" s="147">
        <f>หนองบัวลำภู!F59</f>
        <v>135399.79</v>
      </c>
      <c r="K146" s="148">
        <f>หนองบัวลำภู!AJ59</f>
        <v>221839.66</v>
      </c>
      <c r="L146" s="149">
        <f>หนองบัวลำภู!AK59</f>
        <v>1397426.19</v>
      </c>
      <c r="M146" s="149">
        <f>หนองบัวลำภู!AL59</f>
        <v>1638496.94</v>
      </c>
      <c r="N146" s="145"/>
      <c r="O146" s="145"/>
      <c r="P146" s="145"/>
      <c r="Q146" s="137">
        <f t="shared" si="16"/>
        <v>-241070.75</v>
      </c>
      <c r="R146" s="138">
        <f t="shared" si="17"/>
        <v>396.77063884156729</v>
      </c>
    </row>
    <row r="147" spans="1:18" x14ac:dyDescent="0.35">
      <c r="A147" s="144">
        <v>12</v>
      </c>
      <c r="B147" s="145" t="s">
        <v>63</v>
      </c>
      <c r="C147" s="145" t="s">
        <v>291</v>
      </c>
      <c r="D147" s="145" t="s">
        <v>98</v>
      </c>
      <c r="E147" s="145" t="s">
        <v>3</v>
      </c>
      <c r="F147" s="145" t="s">
        <v>180</v>
      </c>
      <c r="G147" s="145" t="s">
        <v>662</v>
      </c>
      <c r="H147" s="146">
        <v>3001</v>
      </c>
      <c r="I147" s="144">
        <v>3</v>
      </c>
      <c r="J147" s="147">
        <f>หนองบัวลำภู!F60</f>
        <v>274932.12</v>
      </c>
      <c r="K147" s="148">
        <f>หนองบัวลำภู!AJ60</f>
        <v>388342.12</v>
      </c>
      <c r="L147" s="149">
        <f>หนองบัวลำภู!AK60</f>
        <v>1245398.7</v>
      </c>
      <c r="M147" s="149">
        <f>หนองบัวลำภู!AL60</f>
        <v>1086395.57</v>
      </c>
      <c r="N147" s="145"/>
      <c r="O147" s="145"/>
      <c r="P147" s="145"/>
      <c r="Q147" s="137">
        <f t="shared" si="16"/>
        <v>159003.12999999989</v>
      </c>
      <c r="R147" s="138">
        <f t="shared" si="17"/>
        <v>414.99456847717425</v>
      </c>
    </row>
    <row r="148" spans="1:18" x14ac:dyDescent="0.35">
      <c r="A148" s="144">
        <v>13</v>
      </c>
      <c r="B148" s="145" t="s">
        <v>63</v>
      </c>
      <c r="C148" s="145" t="s">
        <v>291</v>
      </c>
      <c r="D148" s="145" t="s">
        <v>98</v>
      </c>
      <c r="E148" s="145" t="s">
        <v>3</v>
      </c>
      <c r="F148" s="145" t="s">
        <v>180</v>
      </c>
      <c r="G148" s="145" t="s">
        <v>663</v>
      </c>
      <c r="H148" s="146">
        <v>1241</v>
      </c>
      <c r="I148" s="144">
        <v>1</v>
      </c>
      <c r="J148" s="147">
        <f>หนองบัวลำภู!F61</f>
        <v>200979.87</v>
      </c>
      <c r="K148" s="148">
        <f>หนองบัวลำภู!AJ61</f>
        <v>356880.4</v>
      </c>
      <c r="L148" s="149">
        <f>หนองบัวลำภู!AK61</f>
        <v>948843.24</v>
      </c>
      <c r="M148" s="149">
        <f>หนองบัวลำภู!AL61</f>
        <v>850634.57</v>
      </c>
      <c r="N148" s="145"/>
      <c r="O148" s="145"/>
      <c r="P148" s="145"/>
      <c r="Q148" s="137">
        <f t="shared" si="16"/>
        <v>98208.670000000042</v>
      </c>
      <c r="R148" s="138">
        <f t="shared" si="17"/>
        <v>764.57956486704268</v>
      </c>
    </row>
    <row r="149" spans="1:18" x14ac:dyDescent="0.35">
      <c r="A149" s="144">
        <v>14</v>
      </c>
      <c r="B149" s="145" t="s">
        <v>63</v>
      </c>
      <c r="C149" s="145" t="s">
        <v>291</v>
      </c>
      <c r="D149" s="145" t="s">
        <v>98</v>
      </c>
      <c r="E149" s="145" t="s">
        <v>3</v>
      </c>
      <c r="F149" s="145" t="s">
        <v>180</v>
      </c>
      <c r="G149" s="145" t="s">
        <v>664</v>
      </c>
      <c r="H149" s="146">
        <v>3625</v>
      </c>
      <c r="I149" s="144">
        <v>3</v>
      </c>
      <c r="J149" s="147">
        <f>หนองบัวลำภู!F62</f>
        <v>500505.99</v>
      </c>
      <c r="K149" s="148">
        <f>หนองบัวลำภู!AJ62</f>
        <v>577352.30000000005</v>
      </c>
      <c r="L149" s="149">
        <f>หนองบัวลำภู!AK62</f>
        <v>1733523.84</v>
      </c>
      <c r="M149" s="149">
        <f>หนองบัวลำภู!AL62</f>
        <v>1574418.03</v>
      </c>
      <c r="N149" s="145"/>
      <c r="O149" s="145"/>
      <c r="P149" s="145"/>
      <c r="Q149" s="137">
        <f t="shared" si="16"/>
        <v>159105.81000000006</v>
      </c>
      <c r="R149" s="138">
        <f t="shared" si="17"/>
        <v>478.21347310344828</v>
      </c>
    </row>
    <row r="150" spans="1:18" x14ac:dyDescent="0.35">
      <c r="A150" s="144">
        <v>15</v>
      </c>
      <c r="B150" s="145" t="s">
        <v>63</v>
      </c>
      <c r="C150" s="145" t="s">
        <v>291</v>
      </c>
      <c r="D150" s="145" t="s">
        <v>98</v>
      </c>
      <c r="E150" s="145" t="s">
        <v>3</v>
      </c>
      <c r="F150" s="145" t="s">
        <v>180</v>
      </c>
      <c r="G150" s="145" t="s">
        <v>665</v>
      </c>
      <c r="H150" s="146">
        <v>6304</v>
      </c>
      <c r="I150" s="144">
        <v>5</v>
      </c>
      <c r="J150" s="147">
        <f>หนองบัวลำภู!F63</f>
        <v>492921.32</v>
      </c>
      <c r="K150" s="148">
        <f>หนองบัวลำภู!AJ63</f>
        <v>563256.32999999996</v>
      </c>
      <c r="L150" s="149">
        <f>หนองบัวลำภู!AK63</f>
        <v>2309339.8600000003</v>
      </c>
      <c r="M150" s="149">
        <f>หนองบัวลำภู!AL63</f>
        <v>2118859.8199999998</v>
      </c>
      <c r="N150" s="145"/>
      <c r="O150" s="145"/>
      <c r="P150" s="145"/>
      <c r="Q150" s="137">
        <f t="shared" si="16"/>
        <v>190480.0400000005</v>
      </c>
      <c r="R150" s="138">
        <f t="shared" si="17"/>
        <v>366.32929251269042</v>
      </c>
    </row>
    <row r="151" spans="1:18" x14ac:dyDescent="0.35">
      <c r="A151" s="144">
        <v>16</v>
      </c>
      <c r="B151" s="145" t="s">
        <v>63</v>
      </c>
      <c r="C151" s="145" t="s">
        <v>291</v>
      </c>
      <c r="D151" s="145" t="s">
        <v>98</v>
      </c>
      <c r="E151" s="145" t="s">
        <v>3</v>
      </c>
      <c r="F151" s="145" t="s">
        <v>180</v>
      </c>
      <c r="G151" s="145" t="s">
        <v>666</v>
      </c>
      <c r="H151" s="146">
        <v>4738</v>
      </c>
      <c r="I151" s="144">
        <v>4</v>
      </c>
      <c r="J151" s="147">
        <f>หนองบัวลำภู!F64</f>
        <v>325154.3</v>
      </c>
      <c r="K151" s="148">
        <f>หนองบัวลำภู!AJ64</f>
        <v>380612.35</v>
      </c>
      <c r="L151" s="149">
        <f>หนองบัวลำภู!AK64</f>
        <v>2040259.1099999999</v>
      </c>
      <c r="M151" s="149">
        <f>หนองบัวลำภู!AL64</f>
        <v>1868453.6</v>
      </c>
      <c r="N151" s="145"/>
      <c r="O151" s="145"/>
      <c r="P151" s="145"/>
      <c r="Q151" s="137">
        <f t="shared" si="16"/>
        <v>171805.50999999978</v>
      </c>
      <c r="R151" s="138">
        <f t="shared" si="17"/>
        <v>430.61610595187841</v>
      </c>
    </row>
    <row r="152" spans="1:18" x14ac:dyDescent="0.35">
      <c r="A152" s="144">
        <v>17</v>
      </c>
      <c r="B152" s="145" t="s">
        <v>63</v>
      </c>
      <c r="C152" s="145" t="s">
        <v>291</v>
      </c>
      <c r="D152" s="145" t="s">
        <v>98</v>
      </c>
      <c r="E152" s="145" t="s">
        <v>3</v>
      </c>
      <c r="F152" s="145" t="s">
        <v>180</v>
      </c>
      <c r="G152" s="145" t="s">
        <v>667</v>
      </c>
      <c r="H152" s="146">
        <v>3535</v>
      </c>
      <c r="I152" s="144">
        <v>3</v>
      </c>
      <c r="J152" s="147">
        <f>หนองบัวลำภู!F65</f>
        <v>295609.98</v>
      </c>
      <c r="K152" s="148">
        <f>หนองบัวลำภู!AJ65</f>
        <v>436375.11</v>
      </c>
      <c r="L152" s="149">
        <f>หนองบัวลำภู!AK65</f>
        <v>1589205.6</v>
      </c>
      <c r="M152" s="149">
        <f>หนองบัวลำภู!AL65</f>
        <v>1427836.2</v>
      </c>
      <c r="N152" s="145"/>
      <c r="O152" s="145"/>
      <c r="P152" s="145"/>
      <c r="Q152" s="137">
        <f t="shared" si="16"/>
        <v>161369.40000000014</v>
      </c>
      <c r="R152" s="138">
        <f t="shared" si="17"/>
        <v>449.56311173974541</v>
      </c>
    </row>
    <row r="153" spans="1:18" x14ac:dyDescent="0.35">
      <c r="A153" s="144">
        <v>18</v>
      </c>
      <c r="B153" s="145" t="s">
        <v>63</v>
      </c>
      <c r="C153" s="145" t="s">
        <v>291</v>
      </c>
      <c r="D153" s="145" t="s">
        <v>98</v>
      </c>
      <c r="E153" s="145" t="s">
        <v>3</v>
      </c>
      <c r="F153" s="145" t="s">
        <v>180</v>
      </c>
      <c r="G153" s="145" t="s">
        <v>668</v>
      </c>
      <c r="H153" s="146">
        <v>3889</v>
      </c>
      <c r="I153" s="144">
        <v>3</v>
      </c>
      <c r="J153" s="147">
        <f>หนองบัวลำภู!F66</f>
        <v>311938.37</v>
      </c>
      <c r="K153" s="148">
        <f>หนองบัวลำภู!AJ66</f>
        <v>344492.33</v>
      </c>
      <c r="L153" s="149">
        <f>หนองบัวลำภู!AK66</f>
        <v>1655054.71</v>
      </c>
      <c r="M153" s="149">
        <f>หนองบัวลำภู!AL66</f>
        <v>1844340.2</v>
      </c>
      <c r="N153" s="145"/>
      <c r="O153" s="145"/>
      <c r="P153" s="145"/>
      <c r="Q153" s="137">
        <f t="shared" si="16"/>
        <v>-189285.49</v>
      </c>
      <c r="R153" s="138">
        <f t="shared" si="17"/>
        <v>425.57333761892517</v>
      </c>
    </row>
    <row r="154" spans="1:18" s="156" customFormat="1" x14ac:dyDescent="0.35">
      <c r="A154" s="150">
        <v>4</v>
      </c>
      <c r="B154" s="151" t="s">
        <v>63</v>
      </c>
      <c r="C154" s="151"/>
      <c r="D154" s="151"/>
      <c r="E154" s="151" t="s">
        <v>77</v>
      </c>
      <c r="F154" s="151"/>
      <c r="G154" s="151" t="s">
        <v>293</v>
      </c>
      <c r="H154" s="157">
        <f>SUM(H136:H153)</f>
        <v>74341</v>
      </c>
      <c r="I154" s="150"/>
      <c r="J154" s="153">
        <f>SUM(J136:J153)</f>
        <v>6461589.0900000008</v>
      </c>
      <c r="K154" s="153">
        <f t="shared" ref="K154:M154" si="18">SUM(K136:K153)</f>
        <v>8678804.7400000002</v>
      </c>
      <c r="L154" s="153">
        <f t="shared" si="18"/>
        <v>30673179.91</v>
      </c>
      <c r="M154" s="153">
        <f t="shared" si="18"/>
        <v>29514737.920000006</v>
      </c>
      <c r="N154" s="151">
        <v>17</v>
      </c>
      <c r="O154" s="151">
        <v>17</v>
      </c>
      <c r="P154" s="151">
        <f>N154-O154</f>
        <v>0</v>
      </c>
      <c r="Q154" s="154">
        <f t="shared" si="16"/>
        <v>1158441.9899999946</v>
      </c>
      <c r="R154" s="155">
        <f>L154/H154</f>
        <v>412.60112064674945</v>
      </c>
    </row>
    <row r="155" spans="1:18" x14ac:dyDescent="0.35">
      <c r="A155" s="144">
        <v>1</v>
      </c>
      <c r="B155" s="145" t="s">
        <v>63</v>
      </c>
      <c r="C155" s="145" t="s">
        <v>294</v>
      </c>
      <c r="D155" s="145" t="s">
        <v>105</v>
      </c>
      <c r="E155" s="145" t="s">
        <v>4</v>
      </c>
      <c r="F155" s="145" t="s">
        <v>210</v>
      </c>
      <c r="G155" s="145" t="s">
        <v>295</v>
      </c>
      <c r="H155" s="146"/>
      <c r="I155" s="144"/>
      <c r="J155" s="147"/>
      <c r="K155" s="148"/>
      <c r="L155" s="149"/>
      <c r="M155" s="149"/>
      <c r="N155" s="145"/>
      <c r="O155" s="145"/>
      <c r="P155" s="145"/>
    </row>
    <row r="156" spans="1:18" x14ac:dyDescent="0.35">
      <c r="A156" s="144">
        <v>2</v>
      </c>
      <c r="B156" s="145" t="s">
        <v>63</v>
      </c>
      <c r="C156" s="145" t="s">
        <v>294</v>
      </c>
      <c r="D156" s="145" t="s">
        <v>105</v>
      </c>
      <c r="E156" s="145" t="s">
        <v>4</v>
      </c>
      <c r="F156" s="145" t="s">
        <v>180</v>
      </c>
      <c r="G156" s="145" t="s">
        <v>669</v>
      </c>
      <c r="H156" s="146">
        <v>3322</v>
      </c>
      <c r="I156" s="144">
        <v>3</v>
      </c>
      <c r="J156" s="147">
        <f>หนองบัวลำภู!F67</f>
        <v>729303.83</v>
      </c>
      <c r="K156" s="148">
        <f>หนองบัวลำภู!AJ67</f>
        <v>820431.82</v>
      </c>
      <c r="L156" s="149">
        <f>หนองบัวลำภู!AK67</f>
        <v>1335237.06</v>
      </c>
      <c r="M156" s="149">
        <f>หนองบัวลำภู!AL67</f>
        <v>1356760.04</v>
      </c>
      <c r="N156" s="145"/>
      <c r="O156" s="145"/>
      <c r="P156" s="145"/>
      <c r="Q156" s="137">
        <f t="shared" si="16"/>
        <v>-21522.979999999981</v>
      </c>
      <c r="R156" s="138">
        <f t="shared" si="17"/>
        <v>401.9377062010837</v>
      </c>
    </row>
    <row r="157" spans="1:18" x14ac:dyDescent="0.35">
      <c r="A157" s="144">
        <v>3</v>
      </c>
      <c r="B157" s="145" t="s">
        <v>63</v>
      </c>
      <c r="C157" s="145" t="s">
        <v>294</v>
      </c>
      <c r="D157" s="145" t="s">
        <v>105</v>
      </c>
      <c r="E157" s="145" t="s">
        <v>4</v>
      </c>
      <c r="F157" s="145" t="s">
        <v>180</v>
      </c>
      <c r="G157" s="145" t="s">
        <v>670</v>
      </c>
      <c r="H157" s="146">
        <v>3383</v>
      </c>
      <c r="I157" s="144">
        <v>3</v>
      </c>
      <c r="J157" s="147">
        <f>หนองบัวลำภู!F68</f>
        <v>333206.67</v>
      </c>
      <c r="K157" s="148">
        <f>หนองบัวลำภู!AJ68</f>
        <v>445601.37</v>
      </c>
      <c r="L157" s="149">
        <f>หนองบัวลำภู!AK68</f>
        <v>1526504.42</v>
      </c>
      <c r="M157" s="149">
        <f>หนองบัวลำภู!AL68</f>
        <v>1399092.9700000002</v>
      </c>
      <c r="N157" s="145"/>
      <c r="O157" s="145"/>
      <c r="P157" s="145"/>
      <c r="Q157" s="137">
        <f t="shared" si="16"/>
        <v>127411.44999999972</v>
      </c>
      <c r="R157" s="138">
        <f t="shared" si="17"/>
        <v>451.22802837718001</v>
      </c>
    </row>
    <row r="158" spans="1:18" x14ac:dyDescent="0.35">
      <c r="A158" s="144">
        <v>4</v>
      </c>
      <c r="B158" s="145" t="s">
        <v>63</v>
      </c>
      <c r="C158" s="145" t="s">
        <v>294</v>
      </c>
      <c r="D158" s="145" t="s">
        <v>105</v>
      </c>
      <c r="E158" s="145" t="s">
        <v>4</v>
      </c>
      <c r="F158" s="145" t="s">
        <v>180</v>
      </c>
      <c r="G158" s="145" t="s">
        <v>671</v>
      </c>
      <c r="H158" s="146">
        <v>9605</v>
      </c>
      <c r="I158" s="144">
        <v>5</v>
      </c>
      <c r="J158" s="147">
        <f>หนองบัวลำภู!F69</f>
        <v>844491.6</v>
      </c>
      <c r="K158" s="148">
        <f>หนองบัวลำภู!AJ69</f>
        <v>843624.40999999992</v>
      </c>
      <c r="L158" s="149">
        <f>หนองบัวลำภู!AK69</f>
        <v>3425200.9000000004</v>
      </c>
      <c r="M158" s="149">
        <f>หนองบัวลำภู!AL69</f>
        <v>3187502.83</v>
      </c>
      <c r="N158" s="145"/>
      <c r="O158" s="145"/>
      <c r="P158" s="145"/>
      <c r="Q158" s="137">
        <f t="shared" si="16"/>
        <v>237698.0700000003</v>
      </c>
      <c r="R158" s="138">
        <f t="shared" si="17"/>
        <v>356.6060281103592</v>
      </c>
    </row>
    <row r="159" spans="1:18" x14ac:dyDescent="0.35">
      <c r="A159" s="144">
        <v>5</v>
      </c>
      <c r="B159" s="145" t="s">
        <v>63</v>
      </c>
      <c r="C159" s="145" t="s">
        <v>294</v>
      </c>
      <c r="D159" s="145" t="s">
        <v>105</v>
      </c>
      <c r="E159" s="145" t="s">
        <v>4</v>
      </c>
      <c r="F159" s="145" t="s">
        <v>180</v>
      </c>
      <c r="G159" s="145" t="s">
        <v>672</v>
      </c>
      <c r="H159" s="146">
        <v>2921</v>
      </c>
      <c r="I159" s="144">
        <v>2</v>
      </c>
      <c r="J159" s="147">
        <f>หนองบัวลำภู!F70</f>
        <v>275762.94</v>
      </c>
      <c r="K159" s="148">
        <f>หนองบัวลำภู!AJ70</f>
        <v>417469.62</v>
      </c>
      <c r="L159" s="149">
        <f>หนองบัวลำภู!AK70</f>
        <v>1130148.1099999999</v>
      </c>
      <c r="M159" s="149">
        <f>หนองบัวลำภู!AL70</f>
        <v>1483522.75</v>
      </c>
      <c r="N159" s="145"/>
      <c r="O159" s="145"/>
      <c r="P159" s="145"/>
      <c r="Q159" s="137">
        <f t="shared" si="16"/>
        <v>-353374.64000000013</v>
      </c>
      <c r="R159" s="138">
        <f t="shared" si="17"/>
        <v>386.90452242382742</v>
      </c>
    </row>
    <row r="160" spans="1:18" x14ac:dyDescent="0.35">
      <c r="A160" s="144">
        <v>6</v>
      </c>
      <c r="B160" s="145" t="s">
        <v>63</v>
      </c>
      <c r="C160" s="145" t="s">
        <v>294</v>
      </c>
      <c r="D160" s="145" t="s">
        <v>105</v>
      </c>
      <c r="E160" s="145" t="s">
        <v>4</v>
      </c>
      <c r="F160" s="145" t="s">
        <v>180</v>
      </c>
      <c r="G160" s="145" t="s">
        <v>673</v>
      </c>
      <c r="H160" s="146">
        <v>3783</v>
      </c>
      <c r="I160" s="144">
        <v>3</v>
      </c>
      <c r="J160" s="147">
        <f>หนองบัวลำภู!F71</f>
        <v>534055.48</v>
      </c>
      <c r="K160" s="148">
        <f>หนองบัวลำภู!AJ71</f>
        <v>-285577.89</v>
      </c>
      <c r="L160" s="149">
        <f>หนองบัวลำภู!AK71</f>
        <v>334404.89</v>
      </c>
      <c r="M160" s="149">
        <f>หนองบัวลำภู!AL71</f>
        <v>1464604.1400000001</v>
      </c>
      <c r="N160" s="145"/>
      <c r="O160" s="145"/>
      <c r="P160" s="145"/>
      <c r="Q160" s="137">
        <f t="shared" si="16"/>
        <v>-1130199.25</v>
      </c>
      <c r="R160" s="138">
        <f t="shared" si="17"/>
        <v>88.396745968807835</v>
      </c>
    </row>
    <row r="161" spans="1:18" x14ac:dyDescent="0.35">
      <c r="A161" s="144">
        <v>7</v>
      </c>
      <c r="B161" s="145" t="s">
        <v>63</v>
      </c>
      <c r="C161" s="145" t="s">
        <v>294</v>
      </c>
      <c r="D161" s="145" t="s">
        <v>105</v>
      </c>
      <c r="E161" s="145" t="s">
        <v>4</v>
      </c>
      <c r="F161" s="145" t="s">
        <v>180</v>
      </c>
      <c r="G161" s="145" t="s">
        <v>674</v>
      </c>
      <c r="H161" s="146">
        <v>3268</v>
      </c>
      <c r="I161" s="144">
        <v>3</v>
      </c>
      <c r="J161" s="147">
        <f>หนองบัวลำภู!F72</f>
        <v>241545.08</v>
      </c>
      <c r="K161" s="148">
        <f>หนองบัวลำภู!AJ72</f>
        <v>322735.15000000002</v>
      </c>
      <c r="L161" s="149">
        <f>หนองบัวลำภู!AK72</f>
        <v>1874332.26</v>
      </c>
      <c r="M161" s="149">
        <f>หนองบัวลำภู!AL72</f>
        <v>1654898.38</v>
      </c>
      <c r="N161" s="145"/>
      <c r="O161" s="145"/>
      <c r="P161" s="145"/>
      <c r="Q161" s="137">
        <f t="shared" si="16"/>
        <v>219433.88000000012</v>
      </c>
      <c r="R161" s="138">
        <f t="shared" si="17"/>
        <v>573.54108323133414</v>
      </c>
    </row>
    <row r="162" spans="1:18" x14ac:dyDescent="0.35">
      <c r="A162" s="144">
        <v>8</v>
      </c>
      <c r="B162" s="145" t="s">
        <v>63</v>
      </c>
      <c r="C162" s="145" t="s">
        <v>294</v>
      </c>
      <c r="D162" s="145" t="s">
        <v>105</v>
      </c>
      <c r="E162" s="145" t="s">
        <v>4</v>
      </c>
      <c r="F162" s="145" t="s">
        <v>180</v>
      </c>
      <c r="G162" s="145" t="s">
        <v>675</v>
      </c>
      <c r="H162" s="146">
        <v>3398</v>
      </c>
      <c r="I162" s="144">
        <v>3</v>
      </c>
      <c r="J162" s="147">
        <f>หนองบัวลำภู!F73</f>
        <v>63181.31</v>
      </c>
      <c r="K162" s="148">
        <f>หนองบัวลำภู!AJ73</f>
        <v>348497.19</v>
      </c>
      <c r="L162" s="149">
        <f>หนองบัวลำภู!AK73</f>
        <v>1323650.5</v>
      </c>
      <c r="M162" s="149">
        <f>หนองบัวลำภู!AL73</f>
        <v>1346176.26</v>
      </c>
      <c r="N162" s="145"/>
      <c r="O162" s="145"/>
      <c r="P162" s="145"/>
      <c r="Q162" s="137">
        <f t="shared" si="16"/>
        <v>-22525.760000000009</v>
      </c>
      <c r="R162" s="138">
        <f t="shared" si="17"/>
        <v>389.53811065332548</v>
      </c>
    </row>
    <row r="163" spans="1:18" x14ac:dyDescent="0.35">
      <c r="A163" s="144">
        <v>9</v>
      </c>
      <c r="B163" s="145" t="s">
        <v>63</v>
      </c>
      <c r="C163" s="145" t="s">
        <v>294</v>
      </c>
      <c r="D163" s="145" t="s">
        <v>105</v>
      </c>
      <c r="E163" s="145" t="s">
        <v>4</v>
      </c>
      <c r="F163" s="145" t="s">
        <v>180</v>
      </c>
      <c r="G163" s="145" t="s">
        <v>676</v>
      </c>
      <c r="H163" s="146">
        <v>4777</v>
      </c>
      <c r="I163" s="144">
        <v>4</v>
      </c>
      <c r="J163" s="147">
        <f>หนองบัวลำภู!F74</f>
        <v>330488.84000000003</v>
      </c>
      <c r="K163" s="148">
        <f>หนองบัวลำภู!AJ74</f>
        <v>531327.34000000008</v>
      </c>
      <c r="L163" s="149">
        <f>หนองบัวลำภู!AK74</f>
        <v>1412493.19</v>
      </c>
      <c r="M163" s="149">
        <f>หนองบัวลำภู!AL74</f>
        <v>1411603.7</v>
      </c>
      <c r="N163" s="145"/>
      <c r="O163" s="145"/>
      <c r="P163" s="145"/>
      <c r="Q163" s="137">
        <f t="shared" si="16"/>
        <v>889.48999999999069</v>
      </c>
      <c r="R163" s="138">
        <f t="shared" si="17"/>
        <v>295.68624450491939</v>
      </c>
    </row>
    <row r="164" spans="1:18" x14ac:dyDescent="0.35">
      <c r="A164" s="144">
        <v>10</v>
      </c>
      <c r="B164" s="145" t="s">
        <v>63</v>
      </c>
      <c r="C164" s="145" t="s">
        <v>294</v>
      </c>
      <c r="D164" s="145" t="s">
        <v>105</v>
      </c>
      <c r="E164" s="145" t="s">
        <v>4</v>
      </c>
      <c r="F164" s="145" t="s">
        <v>180</v>
      </c>
      <c r="G164" s="145" t="s">
        <v>677</v>
      </c>
      <c r="H164" s="146">
        <v>2834</v>
      </c>
      <c r="I164" s="144">
        <v>2</v>
      </c>
      <c r="J164" s="147">
        <f>หนองบัวลำภู!F75</f>
        <v>173872.24</v>
      </c>
      <c r="K164" s="148">
        <f>หนองบัวลำภู!AJ75</f>
        <v>140075.15</v>
      </c>
      <c r="L164" s="149">
        <f>หนองบัวลำภู!AK75</f>
        <v>979725.58000000007</v>
      </c>
      <c r="M164" s="149">
        <f>หนองบัวลำภู!AL75</f>
        <v>1019885.6100000001</v>
      </c>
      <c r="N164" s="145"/>
      <c r="O164" s="145"/>
      <c r="P164" s="145"/>
      <c r="Q164" s="137">
        <f t="shared" si="16"/>
        <v>-40160.030000000028</v>
      </c>
      <c r="R164" s="138">
        <f t="shared" si="17"/>
        <v>345.70415666901908</v>
      </c>
    </row>
    <row r="165" spans="1:18" x14ac:dyDescent="0.35">
      <c r="A165" s="144">
        <v>11</v>
      </c>
      <c r="B165" s="145" t="s">
        <v>63</v>
      </c>
      <c r="C165" s="145" t="s">
        <v>294</v>
      </c>
      <c r="D165" s="145" t="s">
        <v>105</v>
      </c>
      <c r="E165" s="145" t="s">
        <v>4</v>
      </c>
      <c r="F165" s="145" t="s">
        <v>180</v>
      </c>
      <c r="G165" s="145" t="s">
        <v>678</v>
      </c>
      <c r="H165" s="146">
        <v>2338</v>
      </c>
      <c r="I165" s="144">
        <v>2</v>
      </c>
      <c r="J165" s="147">
        <f>หนองบัวลำภู!F76</f>
        <v>147859.13</v>
      </c>
      <c r="K165" s="148">
        <f>หนองบัวลำภู!AJ76</f>
        <v>234540.86</v>
      </c>
      <c r="L165" s="149">
        <f>หนองบัวลำภู!AK76</f>
        <v>1286855.1099999999</v>
      </c>
      <c r="M165" s="149">
        <f>หนองบัวลำภู!AL76</f>
        <v>1238879.6000000001</v>
      </c>
      <c r="N165" s="145"/>
      <c r="O165" s="145"/>
      <c r="P165" s="145"/>
      <c r="Q165" s="137">
        <f t="shared" si="16"/>
        <v>47975.509999999776</v>
      </c>
      <c r="R165" s="138">
        <f t="shared" si="17"/>
        <v>550.4085158254918</v>
      </c>
    </row>
    <row r="166" spans="1:18" x14ac:dyDescent="0.35">
      <c r="A166" s="144">
        <v>12</v>
      </c>
      <c r="B166" s="145" t="s">
        <v>63</v>
      </c>
      <c r="C166" s="145" t="s">
        <v>294</v>
      </c>
      <c r="D166" s="145" t="s">
        <v>105</v>
      </c>
      <c r="E166" s="145" t="s">
        <v>4</v>
      </c>
      <c r="F166" s="145" t="s">
        <v>180</v>
      </c>
      <c r="G166" s="145" t="s">
        <v>679</v>
      </c>
      <c r="H166" s="146">
        <v>4599</v>
      </c>
      <c r="I166" s="144">
        <v>4</v>
      </c>
      <c r="J166" s="147">
        <f>หนองบัวลำภู!F77</f>
        <v>487691</v>
      </c>
      <c r="K166" s="148">
        <f>หนองบัวลำภู!AJ77</f>
        <v>852043.85</v>
      </c>
      <c r="L166" s="149">
        <f>หนองบัวลำภู!AK77</f>
        <v>1616968.52</v>
      </c>
      <c r="M166" s="149">
        <f>หนองบัวลำภู!AL77</f>
        <v>1559016.77</v>
      </c>
      <c r="N166" s="145"/>
      <c r="O166" s="145"/>
      <c r="P166" s="145"/>
      <c r="Q166" s="137">
        <f t="shared" si="16"/>
        <v>57951.75</v>
      </c>
      <c r="R166" s="138">
        <f t="shared" si="17"/>
        <v>351.5913285496847</v>
      </c>
    </row>
    <row r="167" spans="1:18" x14ac:dyDescent="0.35">
      <c r="A167" s="144">
        <v>13</v>
      </c>
      <c r="B167" s="145" t="s">
        <v>63</v>
      </c>
      <c r="C167" s="145" t="s">
        <v>294</v>
      </c>
      <c r="D167" s="145" t="s">
        <v>105</v>
      </c>
      <c r="E167" s="145" t="s">
        <v>4</v>
      </c>
      <c r="F167" s="145" t="s">
        <v>180</v>
      </c>
      <c r="G167" s="145" t="s">
        <v>680</v>
      </c>
      <c r="H167" s="146">
        <v>1481</v>
      </c>
      <c r="I167" s="144">
        <v>1</v>
      </c>
      <c r="J167" s="147">
        <f>หนองบัวลำภู!F78</f>
        <v>193752.46</v>
      </c>
      <c r="K167" s="148">
        <f>หนองบัวลำภู!AJ78</f>
        <v>272637.08999999997</v>
      </c>
      <c r="L167" s="149">
        <f>หนองบัวลำภู!AK78</f>
        <v>1145924.77</v>
      </c>
      <c r="M167" s="149">
        <f>หนองบัวลำภู!AL78</f>
        <v>959735.79</v>
      </c>
      <c r="N167" s="145"/>
      <c r="O167" s="145"/>
      <c r="P167" s="145"/>
      <c r="Q167" s="137">
        <f t="shared" si="16"/>
        <v>186188.97999999998</v>
      </c>
      <c r="R167" s="138">
        <f t="shared" si="17"/>
        <v>773.75068872383531</v>
      </c>
    </row>
    <row r="168" spans="1:18" x14ac:dyDescent="0.35">
      <c r="A168" s="144">
        <v>14</v>
      </c>
      <c r="B168" s="145" t="s">
        <v>63</v>
      </c>
      <c r="C168" s="145" t="s">
        <v>294</v>
      </c>
      <c r="D168" s="145" t="s">
        <v>105</v>
      </c>
      <c r="E168" s="145" t="s">
        <v>4</v>
      </c>
      <c r="F168" s="145" t="s">
        <v>180</v>
      </c>
      <c r="G168" s="145" t="s">
        <v>681</v>
      </c>
      <c r="H168" s="146">
        <v>2622</v>
      </c>
      <c r="I168" s="144">
        <v>2</v>
      </c>
      <c r="J168" s="147">
        <f>หนองบัวลำภู!F79</f>
        <v>400400.74</v>
      </c>
      <c r="K168" s="148">
        <f>หนองบัวลำภู!AJ79</f>
        <v>465689.36</v>
      </c>
      <c r="L168" s="149">
        <f>หนองบัวลำภู!AK79</f>
        <v>1231259.02</v>
      </c>
      <c r="M168" s="149">
        <f>หนองบัวลำภู!AL79</f>
        <v>1241028.8599999999</v>
      </c>
      <c r="N168" s="145"/>
      <c r="O168" s="145"/>
      <c r="P168" s="145"/>
      <c r="Q168" s="137">
        <f t="shared" si="16"/>
        <v>-9769.839999999851</v>
      </c>
      <c r="R168" s="138">
        <f t="shared" si="17"/>
        <v>469.5877269260107</v>
      </c>
    </row>
    <row r="169" spans="1:18" s="156" customFormat="1" x14ac:dyDescent="0.35">
      <c r="A169" s="150">
        <v>5</v>
      </c>
      <c r="B169" s="151" t="s">
        <v>63</v>
      </c>
      <c r="C169" s="151"/>
      <c r="D169" s="151"/>
      <c r="E169" s="151" t="s">
        <v>77</v>
      </c>
      <c r="F169" s="151"/>
      <c r="G169" s="151" t="s">
        <v>296</v>
      </c>
      <c r="H169" s="157">
        <f>SUM(H155:H168)</f>
        <v>48331</v>
      </c>
      <c r="I169" s="150"/>
      <c r="J169" s="153">
        <f>SUM(J155:J168)</f>
        <v>4755611.32</v>
      </c>
      <c r="K169" s="153">
        <f t="shared" ref="K169:M169" si="19">SUM(K155:K168)</f>
        <v>5409095.3199999994</v>
      </c>
      <c r="L169" s="153">
        <f t="shared" si="19"/>
        <v>18622704.329999998</v>
      </c>
      <c r="M169" s="153">
        <f t="shared" si="19"/>
        <v>19322707.699999996</v>
      </c>
      <c r="N169" s="151">
        <v>13</v>
      </c>
      <c r="O169" s="151">
        <v>13</v>
      </c>
      <c r="P169" s="151">
        <f>N169-O169</f>
        <v>0</v>
      </c>
      <c r="Q169" s="154">
        <f t="shared" si="16"/>
        <v>-700003.36999999732</v>
      </c>
      <c r="R169" s="155">
        <f>L169/H169</f>
        <v>385.31593242432388</v>
      </c>
    </row>
    <row r="170" spans="1:18" x14ac:dyDescent="0.35">
      <c r="A170" s="144">
        <v>1</v>
      </c>
      <c r="B170" s="145" t="s">
        <v>63</v>
      </c>
      <c r="C170" s="145" t="s">
        <v>297</v>
      </c>
      <c r="D170" s="145" t="s">
        <v>112</v>
      </c>
      <c r="E170" s="145" t="s">
        <v>5</v>
      </c>
      <c r="F170" s="145" t="s">
        <v>210</v>
      </c>
      <c r="G170" s="145" t="s">
        <v>298</v>
      </c>
      <c r="H170" s="146"/>
      <c r="I170" s="144"/>
      <c r="J170" s="147"/>
      <c r="K170" s="148"/>
      <c r="L170" s="149"/>
      <c r="M170" s="149"/>
      <c r="N170" s="145"/>
      <c r="O170" s="145"/>
      <c r="P170" s="145"/>
    </row>
    <row r="171" spans="1:18" x14ac:dyDescent="0.35">
      <c r="A171" s="144">
        <v>2</v>
      </c>
      <c r="B171" s="145" t="s">
        <v>63</v>
      </c>
      <c r="C171" s="145" t="s">
        <v>297</v>
      </c>
      <c r="D171" s="145" t="s">
        <v>112</v>
      </c>
      <c r="E171" s="145" t="s">
        <v>5</v>
      </c>
      <c r="F171" s="145" t="s">
        <v>180</v>
      </c>
      <c r="G171" s="145" t="s">
        <v>682</v>
      </c>
      <c r="H171" s="146">
        <v>4703</v>
      </c>
      <c r="I171" s="144">
        <v>4</v>
      </c>
      <c r="J171" s="147">
        <f>หนองบัวลำภู!F80</f>
        <v>83248.11</v>
      </c>
      <c r="K171" s="148">
        <f>หนองบัวลำภู!AJ80</f>
        <v>101090.01000000001</v>
      </c>
      <c r="L171" s="149">
        <f>หนองบัวลำภู!AK80</f>
        <v>1235635.18</v>
      </c>
      <c r="M171" s="149">
        <f>หนองบัวลำภู!AL80</f>
        <v>1448939.94</v>
      </c>
      <c r="N171" s="145"/>
      <c r="O171" s="145"/>
      <c r="P171" s="145"/>
      <c r="Q171" s="137">
        <f t="shared" si="16"/>
        <v>-213304.76</v>
      </c>
      <c r="R171" s="138">
        <f t="shared" si="17"/>
        <v>262.73339995747392</v>
      </c>
    </row>
    <row r="172" spans="1:18" x14ac:dyDescent="0.35">
      <c r="A172" s="144">
        <v>3</v>
      </c>
      <c r="B172" s="145" t="s">
        <v>63</v>
      </c>
      <c r="C172" s="145" t="s">
        <v>297</v>
      </c>
      <c r="D172" s="145" t="s">
        <v>112</v>
      </c>
      <c r="E172" s="145" t="s">
        <v>5</v>
      </c>
      <c r="F172" s="145" t="s">
        <v>180</v>
      </c>
      <c r="G172" s="145" t="s">
        <v>683</v>
      </c>
      <c r="H172" s="146">
        <v>1824</v>
      </c>
      <c r="I172" s="144">
        <v>2</v>
      </c>
      <c r="J172" s="147">
        <f>หนองบัวลำภู!F81</f>
        <v>205288.02</v>
      </c>
      <c r="K172" s="148">
        <f>หนองบัวลำภู!AJ81</f>
        <v>232976.95999999996</v>
      </c>
      <c r="L172" s="149">
        <f>หนองบัวลำภู!AK81</f>
        <v>709316.07000000007</v>
      </c>
      <c r="M172" s="149">
        <f>หนองบัวลำภู!AL81</f>
        <v>734812.75</v>
      </c>
      <c r="N172" s="145"/>
      <c r="O172" s="145"/>
      <c r="P172" s="145"/>
      <c r="Q172" s="137">
        <f t="shared" si="16"/>
        <v>-25496.679999999935</v>
      </c>
      <c r="R172" s="138">
        <f t="shared" si="17"/>
        <v>388.87942434210532</v>
      </c>
    </row>
    <row r="173" spans="1:18" x14ac:dyDescent="0.35">
      <c r="A173" s="144">
        <v>4</v>
      </c>
      <c r="B173" s="145" t="s">
        <v>63</v>
      </c>
      <c r="C173" s="145" t="s">
        <v>297</v>
      </c>
      <c r="D173" s="145" t="s">
        <v>112</v>
      </c>
      <c r="E173" s="145" t="s">
        <v>5</v>
      </c>
      <c r="F173" s="145" t="s">
        <v>180</v>
      </c>
      <c r="G173" s="145" t="s">
        <v>684</v>
      </c>
      <c r="H173" s="146">
        <v>4559</v>
      </c>
      <c r="I173" s="144">
        <v>4</v>
      </c>
      <c r="J173" s="147">
        <f>หนองบัวลำภู!F82</f>
        <v>414673.67</v>
      </c>
      <c r="K173" s="148">
        <f>หนองบัวลำภู!AJ82</f>
        <v>424373.82</v>
      </c>
      <c r="L173" s="149">
        <f>หนองบัวลำภู!AK82</f>
        <v>1402861.52</v>
      </c>
      <c r="M173" s="149">
        <f>หนองบัวลำภู!AL82</f>
        <v>1447483.7</v>
      </c>
      <c r="N173" s="145"/>
      <c r="O173" s="145"/>
      <c r="P173" s="145"/>
      <c r="Q173" s="137">
        <f t="shared" si="16"/>
        <v>-44622.179999999935</v>
      </c>
      <c r="R173" s="138">
        <f t="shared" si="17"/>
        <v>307.7125509980259</v>
      </c>
    </row>
    <row r="174" spans="1:18" x14ac:dyDescent="0.35">
      <c r="A174" s="144">
        <v>5</v>
      </c>
      <c r="B174" s="145" t="s">
        <v>63</v>
      </c>
      <c r="C174" s="145" t="s">
        <v>297</v>
      </c>
      <c r="D174" s="145" t="s">
        <v>112</v>
      </c>
      <c r="E174" s="145" t="s">
        <v>5</v>
      </c>
      <c r="F174" s="145" t="s">
        <v>180</v>
      </c>
      <c r="G174" s="145" t="s">
        <v>685</v>
      </c>
      <c r="H174" s="146">
        <v>4777</v>
      </c>
      <c r="I174" s="144">
        <v>4</v>
      </c>
      <c r="J174" s="147">
        <f>หนองบัวลำภู!F83</f>
        <v>325538.78000000003</v>
      </c>
      <c r="K174" s="148">
        <f>หนองบัวลำภู!AJ83</f>
        <v>382226.80000000005</v>
      </c>
      <c r="L174" s="149">
        <f>หนองบัวลำภู!AK83</f>
        <v>1263135.22</v>
      </c>
      <c r="M174" s="149">
        <f>หนองบัวลำภู!AL83</f>
        <v>1829265.81</v>
      </c>
      <c r="N174" s="145"/>
      <c r="O174" s="145"/>
      <c r="P174" s="145"/>
      <c r="Q174" s="137">
        <f t="shared" si="16"/>
        <v>-566130.59000000008</v>
      </c>
      <c r="R174" s="138">
        <f t="shared" si="17"/>
        <v>264.42018421603518</v>
      </c>
    </row>
    <row r="175" spans="1:18" x14ac:dyDescent="0.35">
      <c r="A175" s="144">
        <v>6</v>
      </c>
      <c r="B175" s="145" t="s">
        <v>63</v>
      </c>
      <c r="C175" s="145" t="s">
        <v>297</v>
      </c>
      <c r="D175" s="145" t="s">
        <v>112</v>
      </c>
      <c r="E175" s="145" t="s">
        <v>5</v>
      </c>
      <c r="F175" s="145" t="s">
        <v>180</v>
      </c>
      <c r="G175" s="145" t="s">
        <v>686</v>
      </c>
      <c r="H175" s="146">
        <v>2103</v>
      </c>
      <c r="I175" s="144">
        <v>2</v>
      </c>
      <c r="J175" s="147">
        <f>หนองบัวลำภู!F84</f>
        <v>75663.87</v>
      </c>
      <c r="K175" s="148">
        <f>หนองบัวลำภู!AJ84</f>
        <v>108161.35999999999</v>
      </c>
      <c r="L175" s="149">
        <f>หนองบัวลำภู!AK84</f>
        <v>1008147.3</v>
      </c>
      <c r="M175" s="149">
        <f>หนองบัวลำภู!AL84</f>
        <v>1237774.68</v>
      </c>
      <c r="N175" s="145"/>
      <c r="O175" s="145"/>
      <c r="P175" s="145"/>
      <c r="Q175" s="137">
        <f t="shared" si="16"/>
        <v>-229627.37999999989</v>
      </c>
      <c r="R175" s="138">
        <f t="shared" si="17"/>
        <v>479.3853067047076</v>
      </c>
    </row>
    <row r="176" spans="1:18" x14ac:dyDescent="0.35">
      <c r="A176" s="144">
        <v>7</v>
      </c>
      <c r="B176" s="145" t="s">
        <v>63</v>
      </c>
      <c r="C176" s="145" t="s">
        <v>297</v>
      </c>
      <c r="D176" s="145" t="s">
        <v>112</v>
      </c>
      <c r="E176" s="145" t="s">
        <v>5</v>
      </c>
      <c r="F176" s="145" t="s">
        <v>180</v>
      </c>
      <c r="G176" s="145" t="s">
        <v>687</v>
      </c>
      <c r="H176" s="146">
        <v>5166</v>
      </c>
      <c r="I176" s="144">
        <v>4</v>
      </c>
      <c r="J176" s="147">
        <f>หนองบัวลำภู!F85</f>
        <v>225504.53</v>
      </c>
      <c r="K176" s="148">
        <f>หนองบัวลำภู!AJ85</f>
        <v>250251.80000000002</v>
      </c>
      <c r="L176" s="149">
        <f>หนองบัวลำภู!AK85</f>
        <v>1340021.49</v>
      </c>
      <c r="M176" s="149">
        <f>หนองบัวลำภู!AL85</f>
        <v>1646727.68</v>
      </c>
      <c r="N176" s="145"/>
      <c r="O176" s="145"/>
      <c r="P176" s="145"/>
      <c r="Q176" s="137">
        <f t="shared" si="16"/>
        <v>-306706.18999999994</v>
      </c>
      <c r="R176" s="138">
        <f t="shared" si="17"/>
        <v>259.39246806039489</v>
      </c>
    </row>
    <row r="177" spans="1:18" x14ac:dyDescent="0.35">
      <c r="A177" s="144">
        <v>8</v>
      </c>
      <c r="B177" s="145" t="s">
        <v>63</v>
      </c>
      <c r="C177" s="145" t="s">
        <v>297</v>
      </c>
      <c r="D177" s="145" t="s">
        <v>112</v>
      </c>
      <c r="E177" s="145" t="s">
        <v>5</v>
      </c>
      <c r="F177" s="145" t="s">
        <v>180</v>
      </c>
      <c r="G177" s="145" t="s">
        <v>688</v>
      </c>
      <c r="H177" s="146">
        <v>3557</v>
      </c>
      <c r="I177" s="144">
        <v>3</v>
      </c>
      <c r="J177" s="147">
        <f>หนองบัวลำภู!F86</f>
        <v>389917.83</v>
      </c>
      <c r="K177" s="148">
        <f>หนองบัวลำภู!AJ86</f>
        <v>397550.13</v>
      </c>
      <c r="L177" s="149">
        <f>หนองบัวลำภู!AK86</f>
        <v>1204890.48</v>
      </c>
      <c r="M177" s="149">
        <f>หนองบัวลำภู!AL86</f>
        <v>1549611.55</v>
      </c>
      <c r="N177" s="145"/>
      <c r="O177" s="145"/>
      <c r="P177" s="145"/>
      <c r="Q177" s="137">
        <f t="shared" si="16"/>
        <v>-344721.07000000007</v>
      </c>
      <c r="R177" s="138">
        <f t="shared" si="17"/>
        <v>338.73783525442786</v>
      </c>
    </row>
    <row r="178" spans="1:18" s="156" customFormat="1" x14ac:dyDescent="0.35">
      <c r="A178" s="150">
        <v>6</v>
      </c>
      <c r="B178" s="151" t="s">
        <v>63</v>
      </c>
      <c r="C178" s="151"/>
      <c r="D178" s="151"/>
      <c r="E178" s="151" t="s">
        <v>77</v>
      </c>
      <c r="F178" s="151"/>
      <c r="G178" s="151" t="s">
        <v>299</v>
      </c>
      <c r="H178" s="157">
        <f>SUM(H170:H177)</f>
        <v>26689</v>
      </c>
      <c r="I178" s="150"/>
      <c r="J178" s="153">
        <f>SUM(J170:J177)</f>
        <v>1719834.8100000003</v>
      </c>
      <c r="K178" s="153">
        <f t="shared" ref="K178:M178" si="20">SUM(K170:K177)</f>
        <v>1896630.8800000004</v>
      </c>
      <c r="L178" s="153">
        <f t="shared" si="20"/>
        <v>8164007.2599999998</v>
      </c>
      <c r="M178" s="153">
        <f t="shared" si="20"/>
        <v>9894616.1099999994</v>
      </c>
      <c r="N178" s="151">
        <v>7</v>
      </c>
      <c r="O178" s="151">
        <v>7</v>
      </c>
      <c r="P178" s="151">
        <f>N178-O178</f>
        <v>0</v>
      </c>
      <c r="Q178" s="154">
        <f t="shared" si="16"/>
        <v>-1730608.8499999996</v>
      </c>
      <c r="R178" s="155">
        <f t="shared" si="17"/>
        <v>305.89408595301433</v>
      </c>
    </row>
    <row r="179" spans="1:18" s="156" customFormat="1" ht="21.75" thickBot="1" x14ac:dyDescent="0.4">
      <c r="A179" s="165"/>
      <c r="B179" s="166" t="s">
        <v>63</v>
      </c>
      <c r="C179" s="166" t="s">
        <v>63</v>
      </c>
      <c r="D179" s="166" t="s">
        <v>63</v>
      </c>
      <c r="E179" s="166" t="s">
        <v>63</v>
      </c>
      <c r="F179" s="166"/>
      <c r="G179" s="166" t="s">
        <v>300</v>
      </c>
      <c r="H179" s="167">
        <f>H105+H119+H135+H154+H169+H178</f>
        <v>334001</v>
      </c>
      <c r="I179" s="165"/>
      <c r="J179" s="168">
        <f>J105+J119+J135+J154+J169+J178</f>
        <v>29891708.829999998</v>
      </c>
      <c r="K179" s="169">
        <f>K105+K119+K135+K154+K169+K178</f>
        <v>35508867.720000006</v>
      </c>
      <c r="L179" s="168">
        <f t="shared" ref="L179" si="21">L105+L119+L135+L154+L169+L178</f>
        <v>127729195.61</v>
      </c>
      <c r="M179" s="168">
        <f>M105+M119+M135+M154+M169+M178</f>
        <v>129856867.33999999</v>
      </c>
      <c r="N179" s="166">
        <f>N105+N119+N135+N154+N169+N178</f>
        <v>83</v>
      </c>
      <c r="O179" s="166">
        <f>O105+O119+O135+O154+O169+O178</f>
        <v>83</v>
      </c>
      <c r="P179" s="166">
        <f>N179-O179</f>
        <v>0</v>
      </c>
      <c r="Q179" s="154">
        <f t="shared" si="16"/>
        <v>-2127671.7299999893</v>
      </c>
      <c r="R179" s="155">
        <f t="shared" si="17"/>
        <v>382.42159637246596</v>
      </c>
    </row>
    <row r="180" spans="1:18" s="156" customFormat="1" ht="22.5" thickTop="1" thickBot="1" x14ac:dyDescent="0.4">
      <c r="A180" s="170"/>
      <c r="B180" s="171"/>
      <c r="C180" s="171"/>
      <c r="D180" s="171"/>
      <c r="E180" s="308" t="s">
        <v>301</v>
      </c>
      <c r="F180" s="309"/>
      <c r="G180" s="310"/>
      <c r="H180" s="172"/>
      <c r="I180" s="170"/>
      <c r="J180" s="173">
        <f>J179/O179</f>
        <v>360141.07024096383</v>
      </c>
      <c r="K180" s="174">
        <f>K179/O179</f>
        <v>427817.68337349407</v>
      </c>
      <c r="L180" s="173">
        <f>L179/O179</f>
        <v>1538905.9712048192</v>
      </c>
      <c r="M180" s="173">
        <f>M179/O179</f>
        <v>1564540.5703614457</v>
      </c>
      <c r="N180" s="171"/>
      <c r="O180" s="171"/>
      <c r="P180" s="171"/>
      <c r="Q180" s="137">
        <f t="shared" si="16"/>
        <v>-25634.5991566265</v>
      </c>
      <c r="R180" s="138"/>
    </row>
    <row r="181" spans="1:18" s="156" customFormat="1" ht="21.75" thickTop="1" x14ac:dyDescent="0.35">
      <c r="A181" s="181">
        <v>1</v>
      </c>
      <c r="B181" s="182" t="s">
        <v>64</v>
      </c>
      <c r="C181" s="182" t="s">
        <v>302</v>
      </c>
      <c r="D181" s="182" t="s">
        <v>303</v>
      </c>
      <c r="E181" s="182" t="s">
        <v>43</v>
      </c>
      <c r="F181" s="182" t="s">
        <v>304</v>
      </c>
      <c r="G181" s="182" t="s">
        <v>43</v>
      </c>
      <c r="H181" s="183"/>
      <c r="I181" s="181"/>
      <c r="J181" s="184"/>
      <c r="K181" s="185"/>
      <c r="L181" s="186"/>
      <c r="M181" s="186"/>
      <c r="N181" s="187"/>
      <c r="O181" s="187"/>
      <c r="P181" s="187"/>
      <c r="Q181" s="154"/>
      <c r="R181" s="155"/>
    </row>
    <row r="182" spans="1:18" x14ac:dyDescent="0.35">
      <c r="A182" s="144">
        <v>2</v>
      </c>
      <c r="B182" s="145" t="s">
        <v>64</v>
      </c>
      <c r="C182" s="145" t="s">
        <v>302</v>
      </c>
      <c r="D182" s="145" t="s">
        <v>303</v>
      </c>
      <c r="E182" s="145" t="s">
        <v>43</v>
      </c>
      <c r="F182" s="145" t="s">
        <v>180</v>
      </c>
      <c r="G182" s="145" t="s">
        <v>817</v>
      </c>
      <c r="H182" s="146">
        <v>6923</v>
      </c>
      <c r="I182" s="144">
        <v>5</v>
      </c>
      <c r="J182" s="147">
        <f>อุดรธานี!F10</f>
        <v>921977.51</v>
      </c>
      <c r="K182" s="148">
        <f>อุดรธานี!AO10</f>
        <v>1413753.87</v>
      </c>
      <c r="L182" s="149">
        <f>อุดรธานี!AP10</f>
        <v>3231910.36</v>
      </c>
      <c r="M182" s="149">
        <f>อุดรธานี!AQ10</f>
        <v>2587852.8000000003</v>
      </c>
      <c r="N182" s="145"/>
      <c r="O182" s="145"/>
      <c r="P182" s="145"/>
      <c r="Q182" s="137">
        <f t="shared" si="16"/>
        <v>644057.55999999959</v>
      </c>
      <c r="R182" s="138">
        <f t="shared" si="17"/>
        <v>466.83668351870574</v>
      </c>
    </row>
    <row r="183" spans="1:18" x14ac:dyDescent="0.35">
      <c r="A183" s="144">
        <v>3</v>
      </c>
      <c r="B183" s="145" t="s">
        <v>64</v>
      </c>
      <c r="C183" s="145" t="s">
        <v>302</v>
      </c>
      <c r="D183" s="145" t="s">
        <v>303</v>
      </c>
      <c r="E183" s="145" t="s">
        <v>43</v>
      </c>
      <c r="F183" s="145" t="s">
        <v>180</v>
      </c>
      <c r="G183" s="145" t="s">
        <v>818</v>
      </c>
      <c r="H183" s="146">
        <v>7817</v>
      </c>
      <c r="I183" s="144">
        <v>5</v>
      </c>
      <c r="J183" s="147">
        <f>อุดรธานี!F11</f>
        <v>632528.64000000001</v>
      </c>
      <c r="K183" s="148">
        <f>อุดรธานี!AO11</f>
        <v>1560426.53</v>
      </c>
      <c r="L183" s="149">
        <f>อุดรธานี!AP11</f>
        <v>3066581.84</v>
      </c>
      <c r="M183" s="149">
        <f>อุดรธานี!AQ11</f>
        <v>2485701.6800000002</v>
      </c>
      <c r="N183" s="145"/>
      <c r="O183" s="145"/>
      <c r="P183" s="145"/>
      <c r="Q183" s="137">
        <f t="shared" si="16"/>
        <v>580880.15999999968</v>
      </c>
      <c r="R183" s="138">
        <f t="shared" si="17"/>
        <v>392.29651272866829</v>
      </c>
    </row>
    <row r="184" spans="1:18" x14ac:dyDescent="0.35">
      <c r="A184" s="144">
        <v>4</v>
      </c>
      <c r="B184" s="145" t="s">
        <v>64</v>
      </c>
      <c r="C184" s="145" t="s">
        <v>302</v>
      </c>
      <c r="D184" s="145" t="s">
        <v>303</v>
      </c>
      <c r="E184" s="145" t="s">
        <v>43</v>
      </c>
      <c r="F184" s="145" t="s">
        <v>180</v>
      </c>
      <c r="G184" s="145" t="s">
        <v>819</v>
      </c>
      <c r="H184" s="146">
        <v>11016</v>
      </c>
      <c r="I184" s="144">
        <v>5</v>
      </c>
      <c r="J184" s="147">
        <f>อุดรธานี!F12</f>
        <v>3253192.89</v>
      </c>
      <c r="K184" s="148">
        <f>อุดรธานี!AO12</f>
        <v>3603515.9800000004</v>
      </c>
      <c r="L184" s="149">
        <f>อุดรธานี!AP12</f>
        <v>2757948.8200000003</v>
      </c>
      <c r="M184" s="149">
        <f>อุดรธานี!AQ12</f>
        <v>3119731.7800000003</v>
      </c>
      <c r="N184" s="145"/>
      <c r="O184" s="145"/>
      <c r="P184" s="145"/>
      <c r="Q184" s="137">
        <f t="shared" si="16"/>
        <v>-361782.95999999996</v>
      </c>
      <c r="R184" s="138">
        <f t="shared" si="17"/>
        <v>250.35846223674659</v>
      </c>
    </row>
    <row r="185" spans="1:18" x14ac:dyDescent="0.35">
      <c r="A185" s="144">
        <v>5</v>
      </c>
      <c r="B185" s="145" t="s">
        <v>64</v>
      </c>
      <c r="C185" s="145" t="s">
        <v>302</v>
      </c>
      <c r="D185" s="145" t="s">
        <v>303</v>
      </c>
      <c r="E185" s="145" t="s">
        <v>43</v>
      </c>
      <c r="F185" s="145" t="s">
        <v>180</v>
      </c>
      <c r="G185" s="145" t="s">
        <v>820</v>
      </c>
      <c r="H185" s="146">
        <v>5402</v>
      </c>
      <c r="I185" s="144">
        <v>4</v>
      </c>
      <c r="J185" s="147">
        <f>อุดรธานี!F13</f>
        <v>1431140.36</v>
      </c>
      <c r="K185" s="148">
        <f>อุดรธานี!AO13</f>
        <v>1622511.8700000003</v>
      </c>
      <c r="L185" s="149">
        <f>อุดรธานี!AP13</f>
        <v>2486553.21</v>
      </c>
      <c r="M185" s="149">
        <f>อุดรธานี!AQ13</f>
        <v>2419458.66</v>
      </c>
      <c r="N185" s="145"/>
      <c r="O185" s="145"/>
      <c r="P185" s="145"/>
      <c r="Q185" s="137">
        <f t="shared" si="16"/>
        <v>67094.549999999814</v>
      </c>
      <c r="R185" s="138">
        <f t="shared" si="17"/>
        <v>460.30233432062198</v>
      </c>
    </row>
    <row r="186" spans="1:18" x14ac:dyDescent="0.35">
      <c r="A186" s="144">
        <v>6</v>
      </c>
      <c r="B186" s="145" t="s">
        <v>64</v>
      </c>
      <c r="C186" s="145" t="s">
        <v>302</v>
      </c>
      <c r="D186" s="145" t="s">
        <v>303</v>
      </c>
      <c r="E186" s="145" t="s">
        <v>43</v>
      </c>
      <c r="F186" s="145" t="s">
        <v>180</v>
      </c>
      <c r="G186" s="145" t="s">
        <v>821</v>
      </c>
      <c r="H186" s="146">
        <v>4500</v>
      </c>
      <c r="I186" s="144">
        <v>3</v>
      </c>
      <c r="J186" s="147">
        <f>อุดรธานี!F14</f>
        <v>529049.91</v>
      </c>
      <c r="K186" s="148">
        <f>อุดรธานี!AO14</f>
        <v>724839.28</v>
      </c>
      <c r="L186" s="149">
        <f>อุดรธานี!AP14</f>
        <v>1799032.08</v>
      </c>
      <c r="M186" s="149">
        <f>อุดรธานี!AQ14</f>
        <v>1976242.3</v>
      </c>
      <c r="N186" s="145"/>
      <c r="O186" s="145"/>
      <c r="P186" s="145"/>
      <c r="Q186" s="137">
        <f t="shared" si="16"/>
        <v>-177210.21999999997</v>
      </c>
      <c r="R186" s="138">
        <f t="shared" si="17"/>
        <v>399.7849066666667</v>
      </c>
    </row>
    <row r="187" spans="1:18" x14ac:dyDescent="0.35">
      <c r="A187" s="144">
        <v>7</v>
      </c>
      <c r="B187" s="145" t="s">
        <v>64</v>
      </c>
      <c r="C187" s="145" t="s">
        <v>302</v>
      </c>
      <c r="D187" s="145" t="s">
        <v>303</v>
      </c>
      <c r="E187" s="145" t="s">
        <v>43</v>
      </c>
      <c r="F187" s="145" t="s">
        <v>180</v>
      </c>
      <c r="G187" s="145" t="s">
        <v>822</v>
      </c>
      <c r="H187" s="146">
        <v>8215</v>
      </c>
      <c r="I187" s="144">
        <v>5</v>
      </c>
      <c r="J187" s="147">
        <f>อุดรธานี!F15</f>
        <v>1699864.89</v>
      </c>
      <c r="K187" s="148">
        <f>อุดรธานี!AO15</f>
        <v>2418290.2599999998</v>
      </c>
      <c r="L187" s="149">
        <f>อุดรธานี!AP15</f>
        <v>2859244.77</v>
      </c>
      <c r="M187" s="149">
        <f>อุดรธานี!AQ15</f>
        <v>3982631.26</v>
      </c>
      <c r="N187" s="145"/>
      <c r="O187" s="145"/>
      <c r="P187" s="145"/>
      <c r="Q187" s="137">
        <f t="shared" si="16"/>
        <v>-1123386.4899999998</v>
      </c>
      <c r="R187" s="138">
        <f t="shared" si="17"/>
        <v>348.05170663420574</v>
      </c>
    </row>
    <row r="188" spans="1:18" x14ac:dyDescent="0.35">
      <c r="A188" s="144">
        <v>8</v>
      </c>
      <c r="B188" s="145" t="s">
        <v>64</v>
      </c>
      <c r="C188" s="145" t="s">
        <v>302</v>
      </c>
      <c r="D188" s="145" t="s">
        <v>303</v>
      </c>
      <c r="E188" s="145" t="s">
        <v>43</v>
      </c>
      <c r="F188" s="145" t="s">
        <v>180</v>
      </c>
      <c r="G188" s="145" t="s">
        <v>823</v>
      </c>
      <c r="H188" s="146">
        <v>8736</v>
      </c>
      <c r="I188" s="144">
        <v>5</v>
      </c>
      <c r="J188" s="147">
        <f>อุดรธานี!F16</f>
        <v>1706053.52</v>
      </c>
      <c r="K188" s="148">
        <f>อุดรธานี!AO16</f>
        <v>2189015.5100000002</v>
      </c>
      <c r="L188" s="149">
        <f>อุดรธานี!AP16</f>
        <v>2717532.9000000004</v>
      </c>
      <c r="M188" s="149">
        <f>อุดรธานี!AQ16</f>
        <v>2645565.1700000004</v>
      </c>
      <c r="N188" s="145"/>
      <c r="O188" s="145"/>
      <c r="P188" s="145"/>
      <c r="Q188" s="137">
        <f t="shared" si="16"/>
        <v>71967.729999999981</v>
      </c>
      <c r="R188" s="138">
        <f t="shared" si="17"/>
        <v>311.07290521978024</v>
      </c>
    </row>
    <row r="189" spans="1:18" x14ac:dyDescent="0.35">
      <c r="A189" s="144">
        <v>9</v>
      </c>
      <c r="B189" s="145" t="s">
        <v>64</v>
      </c>
      <c r="C189" s="145" t="s">
        <v>302</v>
      </c>
      <c r="D189" s="145" t="s">
        <v>303</v>
      </c>
      <c r="E189" s="145" t="s">
        <v>43</v>
      </c>
      <c r="F189" s="145" t="s">
        <v>180</v>
      </c>
      <c r="G189" s="145" t="s">
        <v>824</v>
      </c>
      <c r="H189" s="146">
        <v>4649</v>
      </c>
      <c r="I189" s="144">
        <v>4</v>
      </c>
      <c r="J189" s="147">
        <f>อุดรธานี!F17</f>
        <v>840722.98</v>
      </c>
      <c r="K189" s="148">
        <f>อุดรธานี!AO17</f>
        <v>946541.3899999999</v>
      </c>
      <c r="L189" s="149">
        <f>อุดรธานี!AP17</f>
        <v>2400127.69</v>
      </c>
      <c r="M189" s="149">
        <f>อุดรธานี!AQ17</f>
        <v>2578035.9899999998</v>
      </c>
      <c r="N189" s="145"/>
      <c r="O189" s="145"/>
      <c r="P189" s="145"/>
      <c r="Q189" s="137">
        <f t="shared" si="16"/>
        <v>-177908.29999999981</v>
      </c>
      <c r="R189" s="138">
        <f t="shared" si="17"/>
        <v>516.26751774575177</v>
      </c>
    </row>
    <row r="190" spans="1:18" x14ac:dyDescent="0.35">
      <c r="A190" s="144">
        <v>10</v>
      </c>
      <c r="B190" s="145" t="s">
        <v>64</v>
      </c>
      <c r="C190" s="145" t="s">
        <v>302</v>
      </c>
      <c r="D190" s="145" t="s">
        <v>303</v>
      </c>
      <c r="E190" s="145" t="s">
        <v>43</v>
      </c>
      <c r="F190" s="145" t="s">
        <v>180</v>
      </c>
      <c r="G190" s="145" t="s">
        <v>825</v>
      </c>
      <c r="H190" s="146">
        <v>8434</v>
      </c>
      <c r="I190" s="144">
        <v>5</v>
      </c>
      <c r="J190" s="147">
        <f>อุดรธานี!F18</f>
        <v>1647926.28</v>
      </c>
      <c r="K190" s="148">
        <f>อุดรธานี!AO18</f>
        <v>1928307.71</v>
      </c>
      <c r="L190" s="149">
        <f>อุดรธานี!AP18</f>
        <v>3471266.6500000004</v>
      </c>
      <c r="M190" s="149">
        <f>อุดรธานี!AQ18</f>
        <v>3299828.9800000004</v>
      </c>
      <c r="N190" s="145"/>
      <c r="O190" s="145"/>
      <c r="P190" s="145"/>
      <c r="Q190" s="137">
        <f t="shared" si="16"/>
        <v>171437.66999999993</v>
      </c>
      <c r="R190" s="138">
        <f t="shared" si="17"/>
        <v>411.58011026796305</v>
      </c>
    </row>
    <row r="191" spans="1:18" x14ac:dyDescent="0.35">
      <c r="A191" s="144">
        <v>11</v>
      </c>
      <c r="B191" s="145" t="s">
        <v>64</v>
      </c>
      <c r="C191" s="145" t="s">
        <v>302</v>
      </c>
      <c r="D191" s="145" t="s">
        <v>303</v>
      </c>
      <c r="E191" s="145" t="s">
        <v>43</v>
      </c>
      <c r="F191" s="145" t="s">
        <v>180</v>
      </c>
      <c r="G191" s="145" t="s">
        <v>826</v>
      </c>
      <c r="H191" s="146">
        <v>9149</v>
      </c>
      <c r="I191" s="144">
        <v>5</v>
      </c>
      <c r="J191" s="147">
        <f>อุดรธานี!F19</f>
        <v>2487104.2799999998</v>
      </c>
      <c r="K191" s="148">
        <f>อุดรธานี!AO19</f>
        <v>3218760.5599999996</v>
      </c>
      <c r="L191" s="149">
        <f>อุดรธานี!AP19</f>
        <v>3631748.66</v>
      </c>
      <c r="M191" s="149">
        <f>อุดรธานี!AQ19</f>
        <v>3441914.7399999998</v>
      </c>
      <c r="N191" s="145"/>
      <c r="O191" s="145"/>
      <c r="P191" s="145"/>
      <c r="Q191" s="137">
        <f t="shared" si="16"/>
        <v>189833.92000000039</v>
      </c>
      <c r="R191" s="138">
        <f t="shared" si="17"/>
        <v>396.95580500601159</v>
      </c>
    </row>
    <row r="192" spans="1:18" x14ac:dyDescent="0.35">
      <c r="A192" s="144">
        <v>12</v>
      </c>
      <c r="B192" s="145" t="s">
        <v>64</v>
      </c>
      <c r="C192" s="145" t="s">
        <v>302</v>
      </c>
      <c r="D192" s="145" t="s">
        <v>303</v>
      </c>
      <c r="E192" s="145" t="s">
        <v>43</v>
      </c>
      <c r="F192" s="145" t="s">
        <v>180</v>
      </c>
      <c r="G192" s="145" t="s">
        <v>827</v>
      </c>
      <c r="H192" s="146">
        <v>6199</v>
      </c>
      <c r="I192" s="144">
        <v>5</v>
      </c>
      <c r="J192" s="147">
        <f>อุดรธานี!F20</f>
        <v>1657072.2</v>
      </c>
      <c r="K192" s="148">
        <f>อุดรธานี!AO20</f>
        <v>2202545.79</v>
      </c>
      <c r="L192" s="149">
        <f>อุดรธานี!AP20</f>
        <v>3864653.37</v>
      </c>
      <c r="M192" s="149">
        <f>อุดรธานี!AQ20</f>
        <v>3444574.92</v>
      </c>
      <c r="N192" s="145"/>
      <c r="O192" s="145"/>
      <c r="P192" s="145"/>
      <c r="Q192" s="137">
        <f t="shared" si="16"/>
        <v>420078.45000000019</v>
      </c>
      <c r="R192" s="138">
        <f t="shared" si="17"/>
        <v>623.43174221648655</v>
      </c>
    </row>
    <row r="193" spans="1:18" x14ac:dyDescent="0.35">
      <c r="A193" s="144">
        <v>13</v>
      </c>
      <c r="B193" s="145" t="s">
        <v>64</v>
      </c>
      <c r="C193" s="145" t="s">
        <v>302</v>
      </c>
      <c r="D193" s="145" t="s">
        <v>303</v>
      </c>
      <c r="E193" s="145" t="s">
        <v>43</v>
      </c>
      <c r="F193" s="145" t="s">
        <v>180</v>
      </c>
      <c r="G193" s="145" t="s">
        <v>828</v>
      </c>
      <c r="H193" s="146">
        <v>5135</v>
      </c>
      <c r="I193" s="144">
        <v>4</v>
      </c>
      <c r="J193" s="147">
        <f>อุดรธานี!F21</f>
        <v>820703.12</v>
      </c>
      <c r="K193" s="148">
        <f>อุดรธานี!AO21</f>
        <v>1051829.19</v>
      </c>
      <c r="L193" s="149">
        <f>อุดรธานี!AP21</f>
        <v>2628199.67</v>
      </c>
      <c r="M193" s="149">
        <f>อุดรธานี!AQ21</f>
        <v>2308033.1799999997</v>
      </c>
      <c r="N193" s="145"/>
      <c r="O193" s="145"/>
      <c r="P193" s="145"/>
      <c r="Q193" s="137">
        <f t="shared" si="16"/>
        <v>320166.49000000022</v>
      </c>
      <c r="R193" s="138">
        <f t="shared" si="17"/>
        <v>511.82077312560858</v>
      </c>
    </row>
    <row r="194" spans="1:18" x14ac:dyDescent="0.35">
      <c r="A194" s="144">
        <v>14</v>
      </c>
      <c r="B194" s="145" t="s">
        <v>64</v>
      </c>
      <c r="C194" s="145" t="s">
        <v>302</v>
      </c>
      <c r="D194" s="145" t="s">
        <v>303</v>
      </c>
      <c r="E194" s="145" t="s">
        <v>43</v>
      </c>
      <c r="F194" s="145" t="s">
        <v>180</v>
      </c>
      <c r="G194" s="145" t="s">
        <v>829</v>
      </c>
      <c r="H194" s="146">
        <v>10482</v>
      </c>
      <c r="I194" s="144">
        <v>5</v>
      </c>
      <c r="J194" s="147">
        <f>อุดรธานี!F22</f>
        <v>2788904.05</v>
      </c>
      <c r="K194" s="148">
        <f>อุดรธานี!AO22</f>
        <v>3202935.96</v>
      </c>
      <c r="L194" s="149">
        <f>อุดรธานี!AP22</f>
        <v>4123448.42</v>
      </c>
      <c r="M194" s="149">
        <f>อุดรธานี!AQ22</f>
        <v>3928943.63</v>
      </c>
      <c r="N194" s="145"/>
      <c r="O194" s="145"/>
      <c r="P194" s="145"/>
      <c r="Q194" s="137">
        <f t="shared" si="16"/>
        <v>194504.79000000004</v>
      </c>
      <c r="R194" s="138">
        <f t="shared" si="17"/>
        <v>393.38374546842203</v>
      </c>
    </row>
    <row r="195" spans="1:18" x14ac:dyDescent="0.35">
      <c r="A195" s="144">
        <v>15</v>
      </c>
      <c r="B195" s="145" t="s">
        <v>64</v>
      </c>
      <c r="C195" s="145" t="s">
        <v>302</v>
      </c>
      <c r="D195" s="145" t="s">
        <v>303</v>
      </c>
      <c r="E195" s="145" t="s">
        <v>43</v>
      </c>
      <c r="F195" s="145" t="s">
        <v>180</v>
      </c>
      <c r="G195" s="145" t="s">
        <v>830</v>
      </c>
      <c r="H195" s="146">
        <v>8929</v>
      </c>
      <c r="I195" s="144">
        <v>5</v>
      </c>
      <c r="J195" s="147">
        <f>อุดรธานี!F23</f>
        <v>466140.91</v>
      </c>
      <c r="K195" s="148">
        <f>อุดรธานี!AO23</f>
        <v>652597.78</v>
      </c>
      <c r="L195" s="149">
        <f>อุดรธานี!AP23</f>
        <v>3175608.63</v>
      </c>
      <c r="M195" s="149">
        <f>อุดรธานี!AQ23</f>
        <v>3298634.5900000003</v>
      </c>
      <c r="N195" s="145"/>
      <c r="O195" s="145"/>
      <c r="P195" s="145"/>
      <c r="Q195" s="137">
        <f t="shared" si="16"/>
        <v>-123025.96000000043</v>
      </c>
      <c r="R195" s="138">
        <f t="shared" si="17"/>
        <v>355.65109530742524</v>
      </c>
    </row>
    <row r="196" spans="1:18" x14ac:dyDescent="0.35">
      <c r="A196" s="144">
        <v>16</v>
      </c>
      <c r="B196" s="145" t="s">
        <v>64</v>
      </c>
      <c r="C196" s="145" t="s">
        <v>302</v>
      </c>
      <c r="D196" s="145" t="s">
        <v>303</v>
      </c>
      <c r="E196" s="145" t="s">
        <v>43</v>
      </c>
      <c r="F196" s="145" t="s">
        <v>180</v>
      </c>
      <c r="G196" s="145" t="s">
        <v>831</v>
      </c>
      <c r="H196" s="146">
        <v>13938</v>
      </c>
      <c r="I196" s="144">
        <v>5</v>
      </c>
      <c r="J196" s="147">
        <f>อุดรธานี!F24</f>
        <v>2450981.5099999998</v>
      </c>
      <c r="K196" s="148">
        <f>อุดรธานี!AO24</f>
        <v>3008936.0199999996</v>
      </c>
      <c r="L196" s="149">
        <f>อุดรธานี!AP24</f>
        <v>4751047.6399999997</v>
      </c>
      <c r="M196" s="149">
        <f>อุดรธานี!AQ24</f>
        <v>4602127.82</v>
      </c>
      <c r="N196" s="145"/>
      <c r="O196" s="145"/>
      <c r="P196" s="145"/>
      <c r="Q196" s="137">
        <f t="shared" si="16"/>
        <v>148919.81999999937</v>
      </c>
      <c r="R196" s="138">
        <f t="shared" si="17"/>
        <v>340.87011335916196</v>
      </c>
    </row>
    <row r="197" spans="1:18" x14ac:dyDescent="0.35">
      <c r="A197" s="144">
        <v>17</v>
      </c>
      <c r="B197" s="145" t="s">
        <v>64</v>
      </c>
      <c r="C197" s="145" t="s">
        <v>302</v>
      </c>
      <c r="D197" s="145" t="s">
        <v>303</v>
      </c>
      <c r="E197" s="145" t="s">
        <v>43</v>
      </c>
      <c r="F197" s="145" t="s">
        <v>180</v>
      </c>
      <c r="G197" s="145" t="s">
        <v>832</v>
      </c>
      <c r="H197" s="146">
        <v>6484</v>
      </c>
      <c r="I197" s="144">
        <v>5</v>
      </c>
      <c r="J197" s="147">
        <f>อุดรธานี!F25</f>
        <v>1133350.23</v>
      </c>
      <c r="K197" s="148">
        <f>อุดรธานี!AO25</f>
        <v>1351123.2399999998</v>
      </c>
      <c r="L197" s="149">
        <f>อุดรธานี!AP25</f>
        <v>3054723.86</v>
      </c>
      <c r="M197" s="149">
        <f>อุดรธานี!AQ25</f>
        <v>3194133.34</v>
      </c>
      <c r="N197" s="145"/>
      <c r="O197" s="145"/>
      <c r="P197" s="145"/>
      <c r="Q197" s="137">
        <f t="shared" si="16"/>
        <v>-139409.47999999998</v>
      </c>
      <c r="R197" s="138">
        <f t="shared" si="17"/>
        <v>471.11719000616904</v>
      </c>
    </row>
    <row r="198" spans="1:18" x14ac:dyDescent="0.35">
      <c r="A198" s="144">
        <v>18</v>
      </c>
      <c r="B198" s="145" t="s">
        <v>64</v>
      </c>
      <c r="C198" s="145" t="s">
        <v>302</v>
      </c>
      <c r="D198" s="145" t="s">
        <v>303</v>
      </c>
      <c r="E198" s="145" t="s">
        <v>43</v>
      </c>
      <c r="F198" s="145" t="s">
        <v>180</v>
      </c>
      <c r="G198" s="145" t="s">
        <v>833</v>
      </c>
      <c r="H198" s="146">
        <v>4852</v>
      </c>
      <c r="I198" s="144">
        <v>4</v>
      </c>
      <c r="J198" s="147">
        <f>อุดรธานี!F26</f>
        <v>1252701.43</v>
      </c>
      <c r="K198" s="148">
        <f>อุดรธานี!AO26</f>
        <v>1492854.2499999998</v>
      </c>
      <c r="L198" s="149">
        <f>อุดรธานี!AP26</f>
        <v>1813017.28</v>
      </c>
      <c r="M198" s="149">
        <f>อุดรธานี!AQ26</f>
        <v>1890584.5</v>
      </c>
      <c r="N198" s="145"/>
      <c r="O198" s="145"/>
      <c r="P198" s="145"/>
      <c r="Q198" s="137">
        <f t="shared" si="16"/>
        <v>-77567.219999999972</v>
      </c>
      <c r="R198" s="138">
        <f t="shared" si="17"/>
        <v>373.6639076669415</v>
      </c>
    </row>
    <row r="199" spans="1:18" x14ac:dyDescent="0.35">
      <c r="A199" s="144">
        <v>19</v>
      </c>
      <c r="B199" s="145" t="s">
        <v>64</v>
      </c>
      <c r="C199" s="145" t="s">
        <v>302</v>
      </c>
      <c r="D199" s="145" t="s">
        <v>303</v>
      </c>
      <c r="E199" s="145" t="s">
        <v>43</v>
      </c>
      <c r="F199" s="145" t="s">
        <v>180</v>
      </c>
      <c r="G199" s="145" t="s">
        <v>834</v>
      </c>
      <c r="H199" s="146">
        <v>5055</v>
      </c>
      <c r="I199" s="144">
        <v>4</v>
      </c>
      <c r="J199" s="147">
        <f>อุดรธานี!F27</f>
        <v>673913.86</v>
      </c>
      <c r="K199" s="148">
        <f>อุดรธานี!AO27</f>
        <v>1201900.3699999999</v>
      </c>
      <c r="L199" s="149">
        <f>อุดรธานี!AP27</f>
        <v>2234867.3099999996</v>
      </c>
      <c r="M199" s="149">
        <f>อุดรธานี!AQ27</f>
        <v>2305947.7999999998</v>
      </c>
      <c r="N199" s="145"/>
      <c r="O199" s="145"/>
      <c r="P199" s="145"/>
      <c r="Q199" s="137">
        <f t="shared" ref="Q199:Q261" si="22">L199-M199</f>
        <v>-71080.490000000224</v>
      </c>
      <c r="R199" s="138">
        <f t="shared" ref="R199:R261" si="23">L199/H199</f>
        <v>442.11024925816014</v>
      </c>
    </row>
    <row r="200" spans="1:18" x14ac:dyDescent="0.35">
      <c r="A200" s="144">
        <v>20</v>
      </c>
      <c r="B200" s="145" t="s">
        <v>64</v>
      </c>
      <c r="C200" s="145" t="s">
        <v>302</v>
      </c>
      <c r="D200" s="145" t="s">
        <v>303</v>
      </c>
      <c r="E200" s="145" t="s">
        <v>43</v>
      </c>
      <c r="F200" s="145" t="s">
        <v>180</v>
      </c>
      <c r="G200" s="145" t="s">
        <v>835</v>
      </c>
      <c r="H200" s="146">
        <v>5073</v>
      </c>
      <c r="I200" s="144">
        <v>4</v>
      </c>
      <c r="J200" s="147">
        <f>อุดรธานี!F28</f>
        <v>1279484.9099999999</v>
      </c>
      <c r="K200" s="148">
        <f>อุดรธานี!AO28</f>
        <v>1473191.68</v>
      </c>
      <c r="L200" s="149">
        <f>อุดรธานี!AP28</f>
        <v>2310526.1</v>
      </c>
      <c r="M200" s="149">
        <f>อุดรธานี!AQ28</f>
        <v>2382891.4300000002</v>
      </c>
      <c r="N200" s="145"/>
      <c r="O200" s="145"/>
      <c r="P200" s="145"/>
      <c r="Q200" s="137">
        <f t="shared" si="22"/>
        <v>-72365.330000000075</v>
      </c>
      <c r="R200" s="138">
        <f t="shared" si="23"/>
        <v>455.45556869702347</v>
      </c>
    </row>
    <row r="201" spans="1:18" x14ac:dyDescent="0.35">
      <c r="A201" s="144">
        <v>21</v>
      </c>
      <c r="B201" s="145" t="s">
        <v>64</v>
      </c>
      <c r="C201" s="145" t="s">
        <v>302</v>
      </c>
      <c r="D201" s="145" t="s">
        <v>303</v>
      </c>
      <c r="E201" s="145" t="s">
        <v>43</v>
      </c>
      <c r="F201" s="145" t="s">
        <v>180</v>
      </c>
      <c r="G201" s="145" t="s">
        <v>836</v>
      </c>
      <c r="H201" s="146">
        <v>4573</v>
      </c>
      <c r="I201" s="144">
        <v>4</v>
      </c>
      <c r="J201" s="147">
        <f>อุดรธานี!F29</f>
        <v>667858.81000000006</v>
      </c>
      <c r="K201" s="148">
        <f>อุดรธานี!AO29</f>
        <v>856817.87000000011</v>
      </c>
      <c r="L201" s="149">
        <f>อุดรธานี!AP29</f>
        <v>2117299.96</v>
      </c>
      <c r="M201" s="149">
        <f>อุดรธานี!AQ29</f>
        <v>2462203.6100000003</v>
      </c>
      <c r="N201" s="145"/>
      <c r="O201" s="145"/>
      <c r="P201" s="145"/>
      <c r="Q201" s="137">
        <f t="shared" si="22"/>
        <v>-344903.65000000037</v>
      </c>
      <c r="R201" s="138">
        <f t="shared" si="23"/>
        <v>463.00020992783732</v>
      </c>
    </row>
    <row r="202" spans="1:18" x14ac:dyDescent="0.35">
      <c r="A202" s="144">
        <v>22</v>
      </c>
      <c r="B202" s="145" t="s">
        <v>64</v>
      </c>
      <c r="C202" s="145" t="s">
        <v>302</v>
      </c>
      <c r="D202" s="145" t="s">
        <v>303</v>
      </c>
      <c r="E202" s="145" t="s">
        <v>43</v>
      </c>
      <c r="F202" s="145" t="s">
        <v>180</v>
      </c>
      <c r="G202" s="145" t="s">
        <v>837</v>
      </c>
      <c r="H202" s="146">
        <v>7350</v>
      </c>
      <c r="I202" s="144">
        <v>5</v>
      </c>
      <c r="J202" s="147">
        <f>อุดรธานี!F30</f>
        <v>1366427.19</v>
      </c>
      <c r="K202" s="148">
        <f>อุดรธานี!AO30</f>
        <v>1487969.4</v>
      </c>
      <c r="L202" s="149">
        <f>อุดรธานี!AP30</f>
        <v>2768823.54</v>
      </c>
      <c r="M202" s="149">
        <f>อุดรธานี!AQ30</f>
        <v>2813085.31</v>
      </c>
      <c r="N202" s="145"/>
      <c r="O202" s="145"/>
      <c r="P202" s="145"/>
      <c r="Q202" s="137">
        <f t="shared" si="22"/>
        <v>-44261.770000000019</v>
      </c>
      <c r="R202" s="138">
        <f t="shared" si="23"/>
        <v>376.71068571428572</v>
      </c>
    </row>
    <row r="203" spans="1:18" x14ac:dyDescent="0.35">
      <c r="A203" s="144">
        <v>23</v>
      </c>
      <c r="B203" s="145" t="s">
        <v>64</v>
      </c>
      <c r="C203" s="145" t="s">
        <v>302</v>
      </c>
      <c r="D203" s="145" t="s">
        <v>303</v>
      </c>
      <c r="E203" s="145" t="s">
        <v>43</v>
      </c>
      <c r="F203" s="145" t="s">
        <v>180</v>
      </c>
      <c r="G203" s="145" t="s">
        <v>838</v>
      </c>
      <c r="H203" s="146">
        <v>5666</v>
      </c>
      <c r="I203" s="144">
        <v>4</v>
      </c>
      <c r="J203" s="147">
        <f>อุดรธานี!F31</f>
        <v>2080439.86</v>
      </c>
      <c r="K203" s="148">
        <f>อุดรธานี!AO31</f>
        <v>2256275.1900000004</v>
      </c>
      <c r="L203" s="149">
        <f>อุดรธานี!AP31</f>
        <v>2094640.57</v>
      </c>
      <c r="M203" s="149">
        <f>อุดรธานี!AQ31</f>
        <v>1873051.16</v>
      </c>
      <c r="N203" s="145"/>
      <c r="O203" s="145"/>
      <c r="P203" s="145"/>
      <c r="Q203" s="137">
        <f t="shared" si="22"/>
        <v>221589.41000000015</v>
      </c>
      <c r="R203" s="138">
        <f t="shared" si="23"/>
        <v>369.68594599364633</v>
      </c>
    </row>
    <row r="204" spans="1:18" x14ac:dyDescent="0.35">
      <c r="A204" s="144">
        <v>24</v>
      </c>
      <c r="B204" s="145" t="s">
        <v>64</v>
      </c>
      <c r="C204" s="145" t="s">
        <v>302</v>
      </c>
      <c r="D204" s="145" t="s">
        <v>303</v>
      </c>
      <c r="E204" s="145" t="s">
        <v>43</v>
      </c>
      <c r="F204" s="145" t="s">
        <v>180</v>
      </c>
      <c r="G204" s="145" t="s">
        <v>839</v>
      </c>
      <c r="H204" s="146">
        <v>5772</v>
      </c>
      <c r="I204" s="144">
        <v>4</v>
      </c>
      <c r="J204" s="147">
        <f>อุดรธานี!F32</f>
        <v>957649.86</v>
      </c>
      <c r="K204" s="148">
        <f>อุดรธานี!AO32</f>
        <v>1333462.27</v>
      </c>
      <c r="L204" s="149">
        <f>อุดรธานี!AP32</f>
        <v>2511645.21</v>
      </c>
      <c r="M204" s="149">
        <f>อุดรธานี!AQ32</f>
        <v>2446164.79</v>
      </c>
      <c r="N204" s="145"/>
      <c r="O204" s="145"/>
      <c r="P204" s="145"/>
      <c r="Q204" s="137">
        <f t="shared" si="22"/>
        <v>65480.419999999925</v>
      </c>
      <c r="R204" s="138">
        <f t="shared" si="23"/>
        <v>435.14296777546775</v>
      </c>
    </row>
    <row r="205" spans="1:18" x14ac:dyDescent="0.35">
      <c r="A205" s="144">
        <v>25</v>
      </c>
      <c r="B205" s="145" t="s">
        <v>64</v>
      </c>
      <c r="C205" s="145" t="s">
        <v>302</v>
      </c>
      <c r="D205" s="145" t="s">
        <v>303</v>
      </c>
      <c r="E205" s="145" t="s">
        <v>43</v>
      </c>
      <c r="F205" s="145" t="s">
        <v>180</v>
      </c>
      <c r="G205" s="145" t="s">
        <v>840</v>
      </c>
      <c r="H205" s="146">
        <v>3690</v>
      </c>
      <c r="I205" s="144">
        <v>3</v>
      </c>
      <c r="J205" s="147">
        <f>อุดรธานี!F33</f>
        <v>927469.88</v>
      </c>
      <c r="K205" s="148">
        <f>อุดรธานี!AO33</f>
        <v>1044439.9299999999</v>
      </c>
      <c r="L205" s="149">
        <f>อุดรธานี!AP33</f>
        <v>1925831.08</v>
      </c>
      <c r="M205" s="149">
        <f>อุดรธานี!AQ33</f>
        <v>1830739.88</v>
      </c>
      <c r="N205" s="145"/>
      <c r="O205" s="145"/>
      <c r="P205" s="145"/>
      <c r="Q205" s="137">
        <f t="shared" si="22"/>
        <v>95091.200000000186</v>
      </c>
      <c r="R205" s="138">
        <f t="shared" si="23"/>
        <v>521.90544173441731</v>
      </c>
    </row>
    <row r="206" spans="1:18" x14ac:dyDescent="0.35">
      <c r="A206" s="144">
        <v>26</v>
      </c>
      <c r="B206" s="145" t="s">
        <v>64</v>
      </c>
      <c r="C206" s="145" t="s">
        <v>302</v>
      </c>
      <c r="D206" s="145" t="s">
        <v>303</v>
      </c>
      <c r="E206" s="145" t="s">
        <v>43</v>
      </c>
      <c r="F206" s="145" t="s">
        <v>180</v>
      </c>
      <c r="G206" s="145" t="s">
        <v>841</v>
      </c>
      <c r="H206" s="146">
        <v>6191</v>
      </c>
      <c r="I206" s="144">
        <v>5</v>
      </c>
      <c r="J206" s="147">
        <f>อุดรธานี!F34</f>
        <v>790347.5</v>
      </c>
      <c r="K206" s="148">
        <f>อุดรธานี!AO34</f>
        <v>1307883.9000000001</v>
      </c>
      <c r="L206" s="149">
        <f>อุดรธานี!AP34</f>
        <v>2125530.19</v>
      </c>
      <c r="M206" s="149">
        <f>อุดรธานี!AQ34</f>
        <v>2228806.96</v>
      </c>
      <c r="N206" s="145"/>
      <c r="O206" s="145"/>
      <c r="P206" s="145"/>
      <c r="Q206" s="137">
        <f t="shared" si="22"/>
        <v>-103276.77000000002</v>
      </c>
      <c r="R206" s="138">
        <f t="shared" si="23"/>
        <v>343.32582619932157</v>
      </c>
    </row>
    <row r="207" spans="1:18" x14ac:dyDescent="0.35">
      <c r="A207" s="144">
        <v>27</v>
      </c>
      <c r="B207" s="145" t="s">
        <v>64</v>
      </c>
      <c r="C207" s="145" t="s">
        <v>302</v>
      </c>
      <c r="D207" s="145" t="s">
        <v>303</v>
      </c>
      <c r="E207" s="145" t="s">
        <v>43</v>
      </c>
      <c r="F207" s="145" t="s">
        <v>180</v>
      </c>
      <c r="G207" s="145" t="s">
        <v>842</v>
      </c>
      <c r="H207" s="146">
        <v>8132</v>
      </c>
      <c r="I207" s="144">
        <v>5</v>
      </c>
      <c r="J207" s="147">
        <f>อุดรธานี!F35</f>
        <v>1496066.81</v>
      </c>
      <c r="K207" s="148">
        <f>อุดรธานี!AO35</f>
        <v>1916485.54</v>
      </c>
      <c r="L207" s="149">
        <f>อุดรธานี!AP35</f>
        <v>2148394.9</v>
      </c>
      <c r="M207" s="149">
        <f>อุดรธานี!AQ35</f>
        <v>1869102.35</v>
      </c>
      <c r="N207" s="145"/>
      <c r="O207" s="145"/>
      <c r="P207" s="145"/>
      <c r="Q207" s="137">
        <f t="shared" si="22"/>
        <v>279292.54999999981</v>
      </c>
      <c r="R207" s="138">
        <f t="shared" si="23"/>
        <v>264.1902238071815</v>
      </c>
    </row>
    <row r="208" spans="1:18" x14ac:dyDescent="0.35">
      <c r="A208" s="144">
        <v>28</v>
      </c>
      <c r="B208" s="145" t="s">
        <v>64</v>
      </c>
      <c r="C208" s="145" t="s">
        <v>302</v>
      </c>
      <c r="D208" s="145" t="s">
        <v>303</v>
      </c>
      <c r="E208" s="145" t="s">
        <v>43</v>
      </c>
      <c r="F208" s="145" t="s">
        <v>180</v>
      </c>
      <c r="G208" s="145" t="s">
        <v>843</v>
      </c>
      <c r="H208" s="146">
        <v>2634</v>
      </c>
      <c r="I208" s="144">
        <v>2</v>
      </c>
      <c r="J208" s="147">
        <f>อุดรธานี!F36</f>
        <v>785980.17</v>
      </c>
      <c r="K208" s="148">
        <f>อุดรธานี!AO36</f>
        <v>879660.72</v>
      </c>
      <c r="L208" s="149">
        <f>อุดรธานี!AP36</f>
        <v>1393555.19</v>
      </c>
      <c r="M208" s="149">
        <f>อุดรธานี!AQ36</f>
        <v>1367490.29</v>
      </c>
      <c r="N208" s="145"/>
      <c r="O208" s="145"/>
      <c r="P208" s="145"/>
      <c r="Q208" s="137">
        <f t="shared" si="22"/>
        <v>26064.899999999907</v>
      </c>
      <c r="R208" s="138">
        <f t="shared" si="23"/>
        <v>529.06423310554283</v>
      </c>
    </row>
    <row r="209" spans="1:18" x14ac:dyDescent="0.35">
      <c r="A209" s="144">
        <v>29</v>
      </c>
      <c r="B209" s="145" t="s">
        <v>64</v>
      </c>
      <c r="C209" s="145" t="s">
        <v>302</v>
      </c>
      <c r="D209" s="145" t="s">
        <v>303</v>
      </c>
      <c r="E209" s="145" t="s">
        <v>43</v>
      </c>
      <c r="F209" s="145" t="s">
        <v>180</v>
      </c>
      <c r="G209" s="145" t="s">
        <v>844</v>
      </c>
      <c r="H209" s="146">
        <v>5394</v>
      </c>
      <c r="I209" s="144">
        <v>4</v>
      </c>
      <c r="J209" s="147">
        <f>อุดรธานี!F37</f>
        <v>1022243.9</v>
      </c>
      <c r="K209" s="148">
        <f>อุดรธานี!AO37</f>
        <v>1263089.18</v>
      </c>
      <c r="L209" s="149">
        <f>อุดรธานี!AP37</f>
        <v>1175456.1600000001</v>
      </c>
      <c r="M209" s="149">
        <f>อุดรธานี!AQ37</f>
        <v>2200103.62</v>
      </c>
      <c r="N209" s="145"/>
      <c r="O209" s="145"/>
      <c r="P209" s="145"/>
      <c r="Q209" s="137">
        <f t="shared" si="22"/>
        <v>-1024647.46</v>
      </c>
      <c r="R209" s="138">
        <f t="shared" si="23"/>
        <v>217.91919911012238</v>
      </c>
    </row>
    <row r="210" spans="1:18" s="156" customFormat="1" x14ac:dyDescent="0.35">
      <c r="A210" s="150">
        <v>1</v>
      </c>
      <c r="B210" s="151" t="s">
        <v>64</v>
      </c>
      <c r="C210" s="151"/>
      <c r="D210" s="151"/>
      <c r="E210" s="151" t="s">
        <v>77</v>
      </c>
      <c r="F210" s="151"/>
      <c r="G210" s="151" t="s">
        <v>305</v>
      </c>
      <c r="H210" s="157">
        <f>SUM(H181:H209)</f>
        <v>190390</v>
      </c>
      <c r="I210" s="150"/>
      <c r="J210" s="153">
        <f>SUM(J181:J209)</f>
        <v>37767297.460000008</v>
      </c>
      <c r="K210" s="188">
        <f>SUM(K181:K209)</f>
        <v>47609961.239999995</v>
      </c>
      <c r="L210" s="153">
        <f t="shared" ref="L210:M210" si="24">SUM(L181:L209)</f>
        <v>74639216.060000017</v>
      </c>
      <c r="M210" s="153">
        <f t="shared" si="24"/>
        <v>74983582.539999992</v>
      </c>
      <c r="N210" s="151">
        <v>28</v>
      </c>
      <c r="O210" s="151">
        <v>28</v>
      </c>
      <c r="P210" s="151">
        <f>N210-O210</f>
        <v>0</v>
      </c>
      <c r="Q210" s="154">
        <f t="shared" si="22"/>
        <v>-344366.47999997437</v>
      </c>
      <c r="R210" s="155">
        <f>L210/H210</f>
        <v>392.0332793739168</v>
      </c>
    </row>
    <row r="211" spans="1:18" x14ac:dyDescent="0.35">
      <c r="A211" s="144">
        <v>1</v>
      </c>
      <c r="B211" s="145" t="s">
        <v>64</v>
      </c>
      <c r="C211" s="145" t="s">
        <v>306</v>
      </c>
      <c r="D211" s="145" t="s">
        <v>85</v>
      </c>
      <c r="E211" s="145" t="s">
        <v>44</v>
      </c>
      <c r="F211" s="145" t="s">
        <v>210</v>
      </c>
      <c r="G211" s="145" t="s">
        <v>307</v>
      </c>
      <c r="H211" s="146"/>
      <c r="I211" s="144"/>
      <c r="J211" s="147"/>
      <c r="K211" s="148"/>
      <c r="L211" s="149"/>
      <c r="M211" s="149"/>
      <c r="N211" s="145"/>
      <c r="O211" s="145"/>
      <c r="P211" s="145"/>
    </row>
    <row r="212" spans="1:18" x14ac:dyDescent="0.35">
      <c r="A212" s="144">
        <v>2</v>
      </c>
      <c r="B212" s="145" t="s">
        <v>64</v>
      </c>
      <c r="C212" s="145" t="s">
        <v>306</v>
      </c>
      <c r="D212" s="145" t="s">
        <v>85</v>
      </c>
      <c r="E212" s="145" t="s">
        <v>44</v>
      </c>
      <c r="F212" s="145" t="s">
        <v>180</v>
      </c>
      <c r="G212" s="145" t="s">
        <v>845</v>
      </c>
      <c r="H212" s="146">
        <v>3425</v>
      </c>
      <c r="I212" s="144">
        <v>3</v>
      </c>
      <c r="J212" s="147">
        <f>อุดรธานี!F38</f>
        <v>856809.44</v>
      </c>
      <c r="K212" s="148">
        <f>อุดรธานี!AO38</f>
        <v>775500.1399999999</v>
      </c>
      <c r="L212" s="149">
        <f>อุดรธานี!AP38</f>
        <v>1953505.58</v>
      </c>
      <c r="M212" s="149">
        <f>อุดรธานี!AQ38</f>
        <v>1804175.9</v>
      </c>
      <c r="N212" s="145"/>
      <c r="O212" s="145"/>
      <c r="P212" s="145"/>
      <c r="Q212" s="137">
        <f t="shared" si="22"/>
        <v>149329.68000000017</v>
      </c>
      <c r="R212" s="138">
        <f t="shared" si="23"/>
        <v>570.36659270072994</v>
      </c>
    </row>
    <row r="213" spans="1:18" x14ac:dyDescent="0.35">
      <c r="A213" s="144">
        <v>3</v>
      </c>
      <c r="B213" s="145" t="s">
        <v>64</v>
      </c>
      <c r="C213" s="145" t="s">
        <v>306</v>
      </c>
      <c r="D213" s="145" t="s">
        <v>85</v>
      </c>
      <c r="E213" s="145" t="s">
        <v>44</v>
      </c>
      <c r="F213" s="145" t="s">
        <v>180</v>
      </c>
      <c r="G213" s="145" t="s">
        <v>846</v>
      </c>
      <c r="H213" s="146">
        <v>4047</v>
      </c>
      <c r="I213" s="144">
        <v>3</v>
      </c>
      <c r="J213" s="147">
        <f>อุดรธานี!F39</f>
        <v>1181470</v>
      </c>
      <c r="K213" s="148">
        <f>อุดรธานี!AO39</f>
        <v>1114881.49</v>
      </c>
      <c r="L213" s="149">
        <f>อุดรธานี!AP39</f>
        <v>1855021.99</v>
      </c>
      <c r="M213" s="149">
        <f>อุดรธานี!AQ39</f>
        <v>1583908.51</v>
      </c>
      <c r="N213" s="145"/>
      <c r="O213" s="145"/>
      <c r="P213" s="145"/>
      <c r="Q213" s="137">
        <f t="shared" si="22"/>
        <v>271113.48</v>
      </c>
      <c r="R213" s="138">
        <f t="shared" si="23"/>
        <v>458.36965406473934</v>
      </c>
    </row>
    <row r="214" spans="1:18" x14ac:dyDescent="0.35">
      <c r="A214" s="144">
        <v>4</v>
      </c>
      <c r="B214" s="145" t="s">
        <v>64</v>
      </c>
      <c r="C214" s="145" t="s">
        <v>306</v>
      </c>
      <c r="D214" s="145" t="s">
        <v>85</v>
      </c>
      <c r="E214" s="145" t="s">
        <v>44</v>
      </c>
      <c r="F214" s="145" t="s">
        <v>180</v>
      </c>
      <c r="G214" s="145" t="s">
        <v>847</v>
      </c>
      <c r="H214" s="146">
        <v>3656</v>
      </c>
      <c r="I214" s="144">
        <v>3</v>
      </c>
      <c r="J214" s="147">
        <f>อุดรธานี!F40</f>
        <v>881121.67</v>
      </c>
      <c r="K214" s="148">
        <f>อุดรธานี!AO40</f>
        <v>938210.32000000007</v>
      </c>
      <c r="L214" s="149">
        <f>อุดรธานี!AP40</f>
        <v>3007754.08</v>
      </c>
      <c r="M214" s="149">
        <f>อุดรธานี!AQ40</f>
        <v>2665432.9700000002</v>
      </c>
      <c r="N214" s="145"/>
      <c r="O214" s="145"/>
      <c r="P214" s="145"/>
      <c r="Q214" s="137">
        <f t="shared" si="22"/>
        <v>342321.10999999987</v>
      </c>
      <c r="R214" s="138">
        <f t="shared" si="23"/>
        <v>822.68984682713347</v>
      </c>
    </row>
    <row r="215" spans="1:18" x14ac:dyDescent="0.35">
      <c r="A215" s="144">
        <v>5</v>
      </c>
      <c r="B215" s="145" t="s">
        <v>64</v>
      </c>
      <c r="C215" s="145" t="s">
        <v>306</v>
      </c>
      <c r="D215" s="145" t="s">
        <v>85</v>
      </c>
      <c r="E215" s="145" t="s">
        <v>44</v>
      </c>
      <c r="F215" s="145" t="s">
        <v>180</v>
      </c>
      <c r="G215" s="145" t="s">
        <v>848</v>
      </c>
      <c r="H215" s="146">
        <v>3640</v>
      </c>
      <c r="I215" s="144">
        <v>3</v>
      </c>
      <c r="J215" s="147">
        <f>อุดรธานี!F41</f>
        <v>286302.64</v>
      </c>
      <c r="K215" s="148">
        <f>อุดรธานี!AO41</f>
        <v>298905.64</v>
      </c>
      <c r="L215" s="149">
        <f>อุดรธานี!AP41</f>
        <v>2030163.18</v>
      </c>
      <c r="M215" s="149">
        <f>อุดรธานี!AQ41</f>
        <v>2007712.5</v>
      </c>
      <c r="N215" s="145"/>
      <c r="O215" s="145"/>
      <c r="P215" s="145"/>
      <c r="Q215" s="137">
        <f t="shared" si="22"/>
        <v>22450.679999999935</v>
      </c>
      <c r="R215" s="138">
        <f t="shared" si="23"/>
        <v>557.73713736263733</v>
      </c>
    </row>
    <row r="216" spans="1:18" x14ac:dyDescent="0.35">
      <c r="A216" s="144">
        <v>6</v>
      </c>
      <c r="B216" s="145" t="s">
        <v>64</v>
      </c>
      <c r="C216" s="145" t="s">
        <v>306</v>
      </c>
      <c r="D216" s="145" t="s">
        <v>85</v>
      </c>
      <c r="E216" s="145" t="s">
        <v>44</v>
      </c>
      <c r="F216" s="145" t="s">
        <v>180</v>
      </c>
      <c r="G216" s="145" t="s">
        <v>849</v>
      </c>
      <c r="H216" s="146">
        <v>7398</v>
      </c>
      <c r="I216" s="144">
        <v>5</v>
      </c>
      <c r="J216" s="147">
        <f>อุดรธานี!F42</f>
        <v>773388.67</v>
      </c>
      <c r="K216" s="148">
        <f>อุดรธานี!AO42</f>
        <v>760611.36</v>
      </c>
      <c r="L216" s="149">
        <f>อุดรธานี!AP42</f>
        <v>4006560.67</v>
      </c>
      <c r="M216" s="149">
        <f>อุดรธานี!AQ42</f>
        <v>3756671.61</v>
      </c>
      <c r="N216" s="145"/>
      <c r="O216" s="145"/>
      <c r="P216" s="145"/>
      <c r="Q216" s="137">
        <f t="shared" si="22"/>
        <v>249889.06000000006</v>
      </c>
      <c r="R216" s="138">
        <f t="shared" si="23"/>
        <v>541.57348878075152</v>
      </c>
    </row>
    <row r="217" spans="1:18" x14ac:dyDescent="0.35">
      <c r="A217" s="144">
        <v>7</v>
      </c>
      <c r="B217" s="145" t="s">
        <v>64</v>
      </c>
      <c r="C217" s="145" t="s">
        <v>306</v>
      </c>
      <c r="D217" s="145" t="s">
        <v>85</v>
      </c>
      <c r="E217" s="145" t="s">
        <v>44</v>
      </c>
      <c r="F217" s="145" t="s">
        <v>180</v>
      </c>
      <c r="G217" s="145" t="s">
        <v>850</v>
      </c>
      <c r="H217" s="146">
        <v>7430</v>
      </c>
      <c r="I217" s="144">
        <v>5</v>
      </c>
      <c r="J217" s="147">
        <f>อุดรธานี!F43</f>
        <v>1092323.45</v>
      </c>
      <c r="K217" s="148">
        <f>อุดรธานี!AO43</f>
        <v>1164364.1100000001</v>
      </c>
      <c r="L217" s="149">
        <f>อุดรธานี!AP43</f>
        <v>3200747.5300000003</v>
      </c>
      <c r="M217" s="149">
        <f>อุดรธานี!AQ43</f>
        <v>3045541.64</v>
      </c>
      <c r="N217" s="145"/>
      <c r="O217" s="145"/>
      <c r="P217" s="145"/>
      <c r="Q217" s="137">
        <f t="shared" si="22"/>
        <v>155205.89000000013</v>
      </c>
      <c r="R217" s="138">
        <f t="shared" si="23"/>
        <v>430.78701615074027</v>
      </c>
    </row>
    <row r="218" spans="1:18" x14ac:dyDescent="0.35">
      <c r="A218" s="144">
        <v>8</v>
      </c>
      <c r="B218" s="145" t="s">
        <v>64</v>
      </c>
      <c r="C218" s="145" t="s">
        <v>306</v>
      </c>
      <c r="D218" s="145" t="s">
        <v>85</v>
      </c>
      <c r="E218" s="145" t="s">
        <v>44</v>
      </c>
      <c r="F218" s="145" t="s">
        <v>180</v>
      </c>
      <c r="G218" s="145" t="s">
        <v>851</v>
      </c>
      <c r="H218" s="146">
        <v>2978</v>
      </c>
      <c r="I218" s="144">
        <v>2</v>
      </c>
      <c r="J218" s="147">
        <f>อุดรธานี!F44</f>
        <v>696086.25</v>
      </c>
      <c r="K218" s="148">
        <f>อุดรธานี!AO44</f>
        <v>660467.92000000004</v>
      </c>
      <c r="L218" s="149">
        <f>อุดรธานี!AP44</f>
        <v>1610044.08</v>
      </c>
      <c r="M218" s="149">
        <f>อุดรธานี!AQ44</f>
        <v>1544088.19</v>
      </c>
      <c r="N218" s="145"/>
      <c r="O218" s="145"/>
      <c r="P218" s="145"/>
      <c r="Q218" s="137">
        <f t="shared" si="22"/>
        <v>65955.89000000013</v>
      </c>
      <c r="R218" s="138">
        <f t="shared" si="23"/>
        <v>540.64609805238422</v>
      </c>
    </row>
    <row r="219" spans="1:18" x14ac:dyDescent="0.35">
      <c r="A219" s="144">
        <v>9</v>
      </c>
      <c r="B219" s="145" t="s">
        <v>64</v>
      </c>
      <c r="C219" s="145" t="s">
        <v>306</v>
      </c>
      <c r="D219" s="145" t="s">
        <v>85</v>
      </c>
      <c r="E219" s="145" t="s">
        <v>44</v>
      </c>
      <c r="F219" s="145" t="s">
        <v>180</v>
      </c>
      <c r="G219" s="145" t="s">
        <v>852</v>
      </c>
      <c r="H219" s="146">
        <v>3394</v>
      </c>
      <c r="I219" s="144">
        <v>3</v>
      </c>
      <c r="J219" s="147">
        <f>อุดรธานี!F45</f>
        <v>227835.12</v>
      </c>
      <c r="K219" s="148">
        <f>อุดรธานี!AO45</f>
        <v>216444.75</v>
      </c>
      <c r="L219" s="149">
        <f>อุดรธานี!AP45</f>
        <v>1990127.4900000002</v>
      </c>
      <c r="M219" s="149">
        <f>อุดรธานี!AQ45</f>
        <v>1843180.62</v>
      </c>
      <c r="N219" s="145"/>
      <c r="O219" s="145"/>
      <c r="P219" s="145"/>
      <c r="Q219" s="137">
        <f t="shared" si="22"/>
        <v>146946.87000000011</v>
      </c>
      <c r="R219" s="138">
        <f t="shared" si="23"/>
        <v>586.3663789039482</v>
      </c>
    </row>
    <row r="220" spans="1:18" x14ac:dyDescent="0.35">
      <c r="A220" s="144">
        <v>10</v>
      </c>
      <c r="B220" s="145" t="s">
        <v>64</v>
      </c>
      <c r="C220" s="145" t="s">
        <v>306</v>
      </c>
      <c r="D220" s="145" t="s">
        <v>85</v>
      </c>
      <c r="E220" s="145" t="s">
        <v>44</v>
      </c>
      <c r="F220" s="145" t="s">
        <v>180</v>
      </c>
      <c r="G220" s="145" t="s">
        <v>853</v>
      </c>
      <c r="H220" s="146">
        <v>1969</v>
      </c>
      <c r="I220" s="144">
        <v>2</v>
      </c>
      <c r="J220" s="147">
        <f>อุดรธานี!F46</f>
        <v>364894.52</v>
      </c>
      <c r="K220" s="148">
        <f>อุดรธานี!AO46</f>
        <v>374706.93000000005</v>
      </c>
      <c r="L220" s="149">
        <f>อุดรธานี!AP46</f>
        <v>1573757.2</v>
      </c>
      <c r="M220" s="149">
        <f>อุดรธานี!AQ46</f>
        <v>1664498.62</v>
      </c>
      <c r="N220" s="145"/>
      <c r="O220" s="145"/>
      <c r="P220" s="145"/>
      <c r="Q220" s="137">
        <f t="shared" si="22"/>
        <v>-90741.420000000158</v>
      </c>
      <c r="R220" s="138">
        <f t="shared" si="23"/>
        <v>799.26724225495173</v>
      </c>
    </row>
    <row r="221" spans="1:18" x14ac:dyDescent="0.35">
      <c r="A221" s="144">
        <v>11</v>
      </c>
      <c r="B221" s="145" t="s">
        <v>64</v>
      </c>
      <c r="C221" s="145" t="s">
        <v>306</v>
      </c>
      <c r="D221" s="145" t="s">
        <v>85</v>
      </c>
      <c r="E221" s="145" t="s">
        <v>44</v>
      </c>
      <c r="F221" s="145" t="s">
        <v>180</v>
      </c>
      <c r="G221" s="145" t="s">
        <v>854</v>
      </c>
      <c r="H221" s="146">
        <v>3732</v>
      </c>
      <c r="I221" s="144">
        <v>3</v>
      </c>
      <c r="J221" s="147">
        <f>อุดรธานี!F47</f>
        <v>588135.25</v>
      </c>
      <c r="K221" s="148">
        <f>อุดรธานี!AO47</f>
        <v>629191.75</v>
      </c>
      <c r="L221" s="149">
        <f>อุดรธานี!AP47</f>
        <v>1746289.8</v>
      </c>
      <c r="M221" s="149">
        <f>อุดรธานี!AQ47</f>
        <v>1607166.96</v>
      </c>
      <c r="N221" s="145"/>
      <c r="O221" s="145"/>
      <c r="P221" s="145"/>
      <c r="Q221" s="137">
        <f t="shared" si="22"/>
        <v>139122.84000000008</v>
      </c>
      <c r="R221" s="138">
        <f t="shared" si="23"/>
        <v>467.92331189710615</v>
      </c>
    </row>
    <row r="222" spans="1:18" x14ac:dyDescent="0.35">
      <c r="A222" s="144">
        <v>12</v>
      </c>
      <c r="B222" s="145" t="s">
        <v>64</v>
      </c>
      <c r="C222" s="145" t="s">
        <v>306</v>
      </c>
      <c r="D222" s="145" t="s">
        <v>85</v>
      </c>
      <c r="E222" s="145" t="s">
        <v>44</v>
      </c>
      <c r="F222" s="145" t="s">
        <v>180</v>
      </c>
      <c r="G222" s="145" t="s">
        <v>855</v>
      </c>
      <c r="H222" s="146">
        <v>3225</v>
      </c>
      <c r="I222" s="144">
        <v>3</v>
      </c>
      <c r="J222" s="147">
        <f>อุดรธานี!F48</f>
        <v>666228.68000000005</v>
      </c>
      <c r="K222" s="148">
        <f>อุดรธานี!AO48</f>
        <v>686239.91</v>
      </c>
      <c r="L222" s="149">
        <f>อุดรธานี!AP48</f>
        <v>1990834.18</v>
      </c>
      <c r="M222" s="149">
        <f>อุดรธานี!AQ48</f>
        <v>1889618.4699999997</v>
      </c>
      <c r="N222" s="145"/>
      <c r="O222" s="145"/>
      <c r="P222" s="145"/>
      <c r="Q222" s="137">
        <f t="shared" si="22"/>
        <v>101215.7100000002</v>
      </c>
      <c r="R222" s="138">
        <f t="shared" si="23"/>
        <v>617.3129240310077</v>
      </c>
    </row>
    <row r="223" spans="1:18" s="156" customFormat="1" x14ac:dyDescent="0.35">
      <c r="A223" s="150">
        <v>2</v>
      </c>
      <c r="B223" s="151" t="s">
        <v>64</v>
      </c>
      <c r="C223" s="151"/>
      <c r="D223" s="151"/>
      <c r="E223" s="151" t="s">
        <v>77</v>
      </c>
      <c r="F223" s="151"/>
      <c r="G223" s="151" t="s">
        <v>308</v>
      </c>
      <c r="H223" s="157">
        <f>SUM(H211:H222)</f>
        <v>44894</v>
      </c>
      <c r="I223" s="150"/>
      <c r="J223" s="153">
        <f>SUM(J211:J222)</f>
        <v>7614595.6899999995</v>
      </c>
      <c r="K223" s="153">
        <f t="shared" ref="K223:M223" si="25">SUM(K211:K222)</f>
        <v>7619524.3200000003</v>
      </c>
      <c r="L223" s="153">
        <f t="shared" si="25"/>
        <v>24964805.780000001</v>
      </c>
      <c r="M223" s="153">
        <f t="shared" si="25"/>
        <v>23411995.990000002</v>
      </c>
      <c r="N223" s="151">
        <v>11</v>
      </c>
      <c r="O223" s="151">
        <v>11</v>
      </c>
      <c r="P223" s="151">
        <f>N223-O223</f>
        <v>0</v>
      </c>
      <c r="Q223" s="154">
        <f t="shared" si="22"/>
        <v>1552809.7899999991</v>
      </c>
      <c r="R223" s="155">
        <f>L223/H223</f>
        <v>556.0833469951441</v>
      </c>
    </row>
    <row r="224" spans="1:18" x14ac:dyDescent="0.35">
      <c r="A224" s="144">
        <v>1</v>
      </c>
      <c r="B224" s="145" t="s">
        <v>64</v>
      </c>
      <c r="C224" s="145" t="s">
        <v>31</v>
      </c>
      <c r="D224" s="145" t="s">
        <v>92</v>
      </c>
      <c r="E224" s="145" t="s">
        <v>32</v>
      </c>
      <c r="F224" s="145" t="s">
        <v>210</v>
      </c>
      <c r="G224" s="145" t="s">
        <v>309</v>
      </c>
      <c r="H224" s="146"/>
      <c r="I224" s="144"/>
      <c r="J224" s="147"/>
      <c r="K224" s="148"/>
      <c r="L224" s="149"/>
      <c r="M224" s="149"/>
      <c r="N224" s="145"/>
      <c r="O224" s="145"/>
      <c r="P224" s="145"/>
    </row>
    <row r="225" spans="1:18" x14ac:dyDescent="0.35">
      <c r="A225" s="144">
        <v>2</v>
      </c>
      <c r="B225" s="145" t="s">
        <v>64</v>
      </c>
      <c r="C225" s="145" t="s">
        <v>31</v>
      </c>
      <c r="D225" s="145" t="s">
        <v>92</v>
      </c>
      <c r="E225" s="145" t="s">
        <v>32</v>
      </c>
      <c r="F225" s="145" t="s">
        <v>180</v>
      </c>
      <c r="G225" s="145" t="s">
        <v>856</v>
      </c>
      <c r="H225" s="146">
        <v>3207</v>
      </c>
      <c r="I225" s="144">
        <v>3</v>
      </c>
      <c r="J225" s="147">
        <f>อุดรธานี!F49</f>
        <v>727001.27</v>
      </c>
      <c r="K225" s="148">
        <f>อุดรธานี!AO49</f>
        <v>1004152.19</v>
      </c>
      <c r="L225" s="149">
        <f>อุดรธานี!AP49</f>
        <v>1679528.46</v>
      </c>
      <c r="M225" s="149">
        <f>อุดรธานี!AQ49</f>
        <v>1544063.22</v>
      </c>
      <c r="N225" s="145"/>
      <c r="O225" s="145"/>
      <c r="P225" s="145"/>
      <c r="Q225" s="137">
        <f t="shared" si="22"/>
        <v>135465.24</v>
      </c>
      <c r="R225" s="138">
        <f t="shared" si="23"/>
        <v>523.70703461178675</v>
      </c>
    </row>
    <row r="226" spans="1:18" x14ac:dyDescent="0.35">
      <c r="A226" s="144">
        <v>3</v>
      </c>
      <c r="B226" s="145" t="s">
        <v>64</v>
      </c>
      <c r="C226" s="145" t="s">
        <v>31</v>
      </c>
      <c r="D226" s="145" t="s">
        <v>92</v>
      </c>
      <c r="E226" s="145" t="s">
        <v>32</v>
      </c>
      <c r="F226" s="145" t="s">
        <v>180</v>
      </c>
      <c r="G226" s="145" t="s">
        <v>857</v>
      </c>
      <c r="H226" s="146">
        <v>3287</v>
      </c>
      <c r="I226" s="144">
        <v>3</v>
      </c>
      <c r="J226" s="147">
        <f>อุดรธานี!F50</f>
        <v>122206.39</v>
      </c>
      <c r="K226" s="148">
        <f>อุดรธานี!AO50</f>
        <v>317542.8</v>
      </c>
      <c r="L226" s="149">
        <f>อุดรธานี!AP50</f>
        <v>2236475.8200000003</v>
      </c>
      <c r="M226" s="149">
        <f>อุดรธานี!AQ50</f>
        <v>2225062.4499999997</v>
      </c>
      <c r="N226" s="145"/>
      <c r="O226" s="145"/>
      <c r="P226" s="145"/>
      <c r="Q226" s="137">
        <f t="shared" si="22"/>
        <v>11413.370000000577</v>
      </c>
      <c r="R226" s="138">
        <f t="shared" si="23"/>
        <v>680.4003103133557</v>
      </c>
    </row>
    <row r="227" spans="1:18" s="195" customFormat="1" x14ac:dyDescent="0.35">
      <c r="A227" s="189">
        <v>4</v>
      </c>
      <c r="B227" s="190" t="s">
        <v>64</v>
      </c>
      <c r="C227" s="190" t="s">
        <v>31</v>
      </c>
      <c r="D227" s="190" t="s">
        <v>92</v>
      </c>
      <c r="E227" s="190" t="s">
        <v>32</v>
      </c>
      <c r="F227" s="190" t="s">
        <v>180</v>
      </c>
      <c r="G227" s="190" t="s">
        <v>858</v>
      </c>
      <c r="H227" s="191">
        <v>3009</v>
      </c>
      <c r="I227" s="192">
        <v>3</v>
      </c>
      <c r="J227" s="193">
        <f>อุดรธานี!F51</f>
        <v>366374.3</v>
      </c>
      <c r="K227" s="193">
        <f>อุดรธานี!AO51</f>
        <v>330841.58999999997</v>
      </c>
      <c r="L227" s="193">
        <f>อุดรธานี!AP51</f>
        <v>1612951.3399999999</v>
      </c>
      <c r="M227" s="193">
        <f>อุดรธานี!AQ51</f>
        <v>1470841.48</v>
      </c>
      <c r="N227" s="190"/>
      <c r="O227" s="190"/>
      <c r="P227" s="190"/>
      <c r="Q227" s="194">
        <f t="shared" si="22"/>
        <v>142109.85999999987</v>
      </c>
      <c r="R227" s="194">
        <f t="shared" si="23"/>
        <v>536.04231970754404</v>
      </c>
    </row>
    <row r="228" spans="1:18" s="195" customFormat="1" x14ac:dyDescent="0.35">
      <c r="A228" s="189">
        <v>5</v>
      </c>
      <c r="B228" s="190" t="s">
        <v>64</v>
      </c>
      <c r="C228" s="190" t="s">
        <v>31</v>
      </c>
      <c r="D228" s="190" t="s">
        <v>92</v>
      </c>
      <c r="E228" s="190" t="s">
        <v>32</v>
      </c>
      <c r="F228" s="190" t="s">
        <v>180</v>
      </c>
      <c r="G228" s="190" t="s">
        <v>859</v>
      </c>
      <c r="H228" s="191">
        <v>2495</v>
      </c>
      <c r="I228" s="192">
        <v>2</v>
      </c>
      <c r="J228" s="193">
        <f>อุดรธานี!F52</f>
        <v>242294.33</v>
      </c>
      <c r="K228" s="193">
        <f>อุดรธานี!AO52</f>
        <v>314405.67</v>
      </c>
      <c r="L228" s="193">
        <f>อุดรธานี!AP52</f>
        <v>2160136.4699999997</v>
      </c>
      <c r="M228" s="193">
        <f>อุดรธานี!AQ52</f>
        <v>2259714.1900000004</v>
      </c>
      <c r="N228" s="190"/>
      <c r="O228" s="190"/>
      <c r="P228" s="190"/>
      <c r="Q228" s="194">
        <f t="shared" si="22"/>
        <v>-99577.720000000671</v>
      </c>
      <c r="R228" s="194">
        <f t="shared" si="23"/>
        <v>865.78616032064122</v>
      </c>
    </row>
    <row r="229" spans="1:18" s="195" customFormat="1" x14ac:dyDescent="0.35">
      <c r="A229" s="189">
        <v>6</v>
      </c>
      <c r="B229" s="190" t="s">
        <v>64</v>
      </c>
      <c r="C229" s="190" t="s">
        <v>31</v>
      </c>
      <c r="D229" s="190" t="s">
        <v>92</v>
      </c>
      <c r="E229" s="190" t="s">
        <v>32</v>
      </c>
      <c r="F229" s="190" t="s">
        <v>180</v>
      </c>
      <c r="G229" s="190" t="s">
        <v>860</v>
      </c>
      <c r="H229" s="191">
        <v>5264</v>
      </c>
      <c r="I229" s="192">
        <v>4</v>
      </c>
      <c r="J229" s="193">
        <f>อุดรธานี!F53</f>
        <v>83439.58</v>
      </c>
      <c r="K229" s="193">
        <f>อุดรธานี!AO53</f>
        <v>519265.30999999994</v>
      </c>
      <c r="L229" s="193">
        <f>อุดรธานี!AP53</f>
        <v>779848.13</v>
      </c>
      <c r="M229" s="193">
        <f>อุดรธานี!AQ53</f>
        <v>2624526.65</v>
      </c>
      <c r="N229" s="190"/>
      <c r="O229" s="190"/>
      <c r="P229" s="190"/>
      <c r="Q229" s="194">
        <f t="shared" si="22"/>
        <v>-1844678.52</v>
      </c>
      <c r="R229" s="194">
        <f t="shared" si="23"/>
        <v>148.14744110942249</v>
      </c>
    </row>
    <row r="230" spans="1:18" s="202" customFormat="1" x14ac:dyDescent="0.35">
      <c r="A230" s="196">
        <v>7</v>
      </c>
      <c r="B230" s="197" t="s">
        <v>64</v>
      </c>
      <c r="C230" s="197" t="s">
        <v>31</v>
      </c>
      <c r="D230" s="197" t="s">
        <v>92</v>
      </c>
      <c r="E230" s="197" t="s">
        <v>32</v>
      </c>
      <c r="F230" s="197" t="s">
        <v>180</v>
      </c>
      <c r="G230" s="197" t="s">
        <v>861</v>
      </c>
      <c r="H230" s="191">
        <v>2213</v>
      </c>
      <c r="I230" s="196">
        <v>2</v>
      </c>
      <c r="J230" s="198">
        <f>อุดรธานี!F54</f>
        <v>452720.91</v>
      </c>
      <c r="K230" s="199">
        <f>อุดรธานี!AO54</f>
        <v>644521.51</v>
      </c>
      <c r="L230" s="198">
        <f>อุดรธานี!AP54</f>
        <v>1424799.72</v>
      </c>
      <c r="M230" s="198">
        <f>อุดรธานี!AQ54</f>
        <v>1383922.62</v>
      </c>
      <c r="N230" s="197"/>
      <c r="O230" s="197"/>
      <c r="P230" s="197"/>
      <c r="Q230" s="200">
        <f t="shared" si="22"/>
        <v>40877.09999999986</v>
      </c>
      <c r="R230" s="201">
        <f t="shared" si="23"/>
        <v>643.83177586985994</v>
      </c>
    </row>
    <row r="231" spans="1:18" s="202" customFormat="1" x14ac:dyDescent="0.35">
      <c r="A231" s="196">
        <v>8</v>
      </c>
      <c r="B231" s="197" t="s">
        <v>64</v>
      </c>
      <c r="C231" s="197" t="s">
        <v>31</v>
      </c>
      <c r="D231" s="197" t="s">
        <v>92</v>
      </c>
      <c r="E231" s="197" t="s">
        <v>32</v>
      </c>
      <c r="F231" s="197" t="s">
        <v>180</v>
      </c>
      <c r="G231" s="197" t="s">
        <v>862</v>
      </c>
      <c r="H231" s="191">
        <v>2562</v>
      </c>
      <c r="I231" s="196">
        <v>2</v>
      </c>
      <c r="J231" s="198">
        <f>อุดรธานี!F55</f>
        <v>140624.04</v>
      </c>
      <c r="K231" s="199">
        <f>อุดรธานี!AO55</f>
        <v>269917.54000000004</v>
      </c>
      <c r="L231" s="198">
        <f>อุดรธานี!AP55</f>
        <v>1265213.8799999999</v>
      </c>
      <c r="M231" s="198">
        <f>อุดรธานี!AQ55</f>
        <v>1214941.25</v>
      </c>
      <c r="N231" s="197"/>
      <c r="O231" s="197"/>
      <c r="P231" s="197"/>
      <c r="Q231" s="200">
        <f t="shared" si="22"/>
        <v>50272.629999999888</v>
      </c>
      <c r="R231" s="201">
        <f t="shared" si="23"/>
        <v>493.83836065573769</v>
      </c>
    </row>
    <row r="232" spans="1:18" s="195" customFormat="1" x14ac:dyDescent="0.35">
      <c r="A232" s="189">
        <v>9</v>
      </c>
      <c r="B232" s="190" t="s">
        <v>64</v>
      </c>
      <c r="C232" s="190" t="s">
        <v>31</v>
      </c>
      <c r="D232" s="190" t="s">
        <v>92</v>
      </c>
      <c r="E232" s="190" t="s">
        <v>32</v>
      </c>
      <c r="F232" s="190" t="s">
        <v>180</v>
      </c>
      <c r="G232" s="190" t="s">
        <v>863</v>
      </c>
      <c r="H232" s="191">
        <v>7114</v>
      </c>
      <c r="I232" s="192">
        <v>5</v>
      </c>
      <c r="J232" s="193">
        <f>อุดรธานี!F56</f>
        <v>251571.21</v>
      </c>
      <c r="K232" s="193">
        <f>อุดรธานี!AO56</f>
        <v>490767.55000000005</v>
      </c>
      <c r="L232" s="193">
        <f>อุดรธานี!AP56</f>
        <v>2979365.74</v>
      </c>
      <c r="M232" s="193">
        <f>อุดรธานี!AQ56</f>
        <v>2774725.7300000004</v>
      </c>
      <c r="N232" s="190"/>
      <c r="O232" s="190"/>
      <c r="P232" s="190"/>
      <c r="Q232" s="194">
        <f t="shared" si="22"/>
        <v>204640.00999999978</v>
      </c>
      <c r="R232" s="194">
        <f t="shared" si="23"/>
        <v>418.80316840033737</v>
      </c>
    </row>
    <row r="233" spans="1:18" s="202" customFormat="1" x14ac:dyDescent="0.35">
      <c r="A233" s="196">
        <v>10</v>
      </c>
      <c r="B233" s="197" t="s">
        <v>64</v>
      </c>
      <c r="C233" s="197" t="s">
        <v>31</v>
      </c>
      <c r="D233" s="197" t="s">
        <v>92</v>
      </c>
      <c r="E233" s="197" t="s">
        <v>32</v>
      </c>
      <c r="F233" s="197" t="s">
        <v>180</v>
      </c>
      <c r="G233" s="197" t="s">
        <v>864</v>
      </c>
      <c r="H233" s="191">
        <v>6804</v>
      </c>
      <c r="I233" s="196">
        <v>5</v>
      </c>
      <c r="J233" s="198">
        <f>อุดรธานี!F57</f>
        <v>422723.3</v>
      </c>
      <c r="K233" s="199">
        <f>อุดรธานี!AO57</f>
        <v>478789.25</v>
      </c>
      <c r="L233" s="198">
        <f>อุดรธานี!AP57</f>
        <v>2575734.3600000003</v>
      </c>
      <c r="M233" s="198">
        <f>อุดรธานี!AQ57</f>
        <v>2501790.4899999998</v>
      </c>
      <c r="N233" s="197"/>
      <c r="O233" s="197"/>
      <c r="P233" s="197"/>
      <c r="Q233" s="200">
        <f t="shared" si="22"/>
        <v>73943.870000000577</v>
      </c>
      <c r="R233" s="201">
        <f t="shared" si="23"/>
        <v>378.56178130511466</v>
      </c>
    </row>
    <row r="234" spans="1:18" s="195" customFormat="1" x14ac:dyDescent="0.35">
      <c r="A234" s="189">
        <v>11</v>
      </c>
      <c r="B234" s="190" t="s">
        <v>64</v>
      </c>
      <c r="C234" s="190" t="s">
        <v>31</v>
      </c>
      <c r="D234" s="190" t="s">
        <v>92</v>
      </c>
      <c r="E234" s="190" t="s">
        <v>32</v>
      </c>
      <c r="F234" s="190" t="s">
        <v>180</v>
      </c>
      <c r="G234" s="190" t="s">
        <v>865</v>
      </c>
      <c r="H234" s="191">
        <v>3739</v>
      </c>
      <c r="I234" s="192">
        <v>3</v>
      </c>
      <c r="J234" s="193">
        <f>อุดรธานี!F58</f>
        <v>18650.97</v>
      </c>
      <c r="K234" s="193">
        <f>อุดรธานี!AO58</f>
        <v>278670.36</v>
      </c>
      <c r="L234" s="193">
        <f>อุดรธานี!AP58</f>
        <v>2091493.75</v>
      </c>
      <c r="M234" s="193">
        <f>อุดรธานี!AQ58</f>
        <v>2180274.62</v>
      </c>
      <c r="N234" s="190"/>
      <c r="O234" s="190"/>
      <c r="P234" s="190"/>
      <c r="Q234" s="194">
        <f t="shared" si="22"/>
        <v>-88780.870000000112</v>
      </c>
      <c r="R234" s="194">
        <f t="shared" si="23"/>
        <v>559.37249264509228</v>
      </c>
    </row>
    <row r="235" spans="1:18" s="195" customFormat="1" x14ac:dyDescent="0.35">
      <c r="A235" s="189">
        <v>12</v>
      </c>
      <c r="B235" s="190" t="s">
        <v>64</v>
      </c>
      <c r="C235" s="190" t="s">
        <v>31</v>
      </c>
      <c r="D235" s="190" t="s">
        <v>92</v>
      </c>
      <c r="E235" s="190" t="s">
        <v>32</v>
      </c>
      <c r="F235" s="190" t="s">
        <v>180</v>
      </c>
      <c r="G235" s="190" t="s">
        <v>866</v>
      </c>
      <c r="H235" s="191">
        <v>2743</v>
      </c>
      <c r="I235" s="192">
        <v>2</v>
      </c>
      <c r="J235" s="193">
        <f>อุดรธานี!F59</f>
        <v>226703.16</v>
      </c>
      <c r="K235" s="193">
        <f>อุดรธานี!AO59</f>
        <v>334382.31000000006</v>
      </c>
      <c r="L235" s="193">
        <f>อุดรธานี!AP59</f>
        <v>1914102.4600000002</v>
      </c>
      <c r="M235" s="193">
        <f>อุดรธานี!AQ59</f>
        <v>1600764.42</v>
      </c>
      <c r="N235" s="190"/>
      <c r="O235" s="190"/>
      <c r="P235" s="190"/>
      <c r="Q235" s="194">
        <f t="shared" si="22"/>
        <v>313338.04000000027</v>
      </c>
      <c r="R235" s="194">
        <f t="shared" si="23"/>
        <v>697.81351075464829</v>
      </c>
    </row>
    <row r="236" spans="1:18" s="156" customFormat="1" x14ac:dyDescent="0.35">
      <c r="A236" s="150">
        <v>3</v>
      </c>
      <c r="B236" s="151" t="s">
        <v>64</v>
      </c>
      <c r="C236" s="151"/>
      <c r="D236" s="151"/>
      <c r="E236" s="151" t="s">
        <v>77</v>
      </c>
      <c r="F236" s="151"/>
      <c r="G236" s="151" t="s">
        <v>310</v>
      </c>
      <c r="H236" s="157">
        <f>SUM(H224:H235)</f>
        <v>42437</v>
      </c>
      <c r="I236" s="150"/>
      <c r="J236" s="153">
        <f>SUM(J224:J235)</f>
        <v>3054309.46</v>
      </c>
      <c r="K236" s="153">
        <f t="shared" ref="K236:M236" si="26">SUM(K224:K235)</f>
        <v>4983256.08</v>
      </c>
      <c r="L236" s="153">
        <f t="shared" si="26"/>
        <v>20719650.130000003</v>
      </c>
      <c r="M236" s="153">
        <f t="shared" si="26"/>
        <v>21780627.119999997</v>
      </c>
      <c r="N236" s="151">
        <v>11</v>
      </c>
      <c r="O236" s="151">
        <v>11</v>
      </c>
      <c r="P236" s="151">
        <f>N236-O236</f>
        <v>0</v>
      </c>
      <c r="Q236" s="203">
        <f t="shared" si="22"/>
        <v>-1060976.9899999946</v>
      </c>
      <c r="R236" s="155">
        <f>L236/H236</f>
        <v>488.24493083865502</v>
      </c>
    </row>
    <row r="237" spans="1:18" x14ac:dyDescent="0.35">
      <c r="A237" s="144">
        <v>1</v>
      </c>
      <c r="B237" s="145" t="s">
        <v>64</v>
      </c>
      <c r="C237" s="145" t="s">
        <v>33</v>
      </c>
      <c r="D237" s="145" t="s">
        <v>99</v>
      </c>
      <c r="E237" s="145" t="s">
        <v>34</v>
      </c>
      <c r="F237" s="145" t="s">
        <v>177</v>
      </c>
      <c r="G237" s="145" t="s">
        <v>311</v>
      </c>
      <c r="H237" s="146"/>
      <c r="I237" s="144"/>
      <c r="J237" s="147"/>
      <c r="K237" s="148"/>
      <c r="L237" s="149"/>
      <c r="M237" s="149"/>
      <c r="N237" s="145"/>
      <c r="O237" s="145"/>
      <c r="P237" s="145"/>
    </row>
    <row r="238" spans="1:18" s="164" customFormat="1" x14ac:dyDescent="0.35">
      <c r="A238" s="158">
        <v>2</v>
      </c>
      <c r="B238" s="159" t="s">
        <v>64</v>
      </c>
      <c r="C238" s="159" t="s">
        <v>33</v>
      </c>
      <c r="D238" s="159" t="s">
        <v>99</v>
      </c>
      <c r="E238" s="159" t="s">
        <v>34</v>
      </c>
      <c r="F238" s="159" t="s">
        <v>180</v>
      </c>
      <c r="G238" s="159" t="s">
        <v>867</v>
      </c>
      <c r="H238" s="160">
        <v>4721</v>
      </c>
      <c r="I238" s="158">
        <v>4</v>
      </c>
      <c r="J238" s="149">
        <f>อุดรธานี!F60</f>
        <v>1137015.28</v>
      </c>
      <c r="K238" s="149">
        <f>อุดรธานี!AO60</f>
        <v>1225276.46</v>
      </c>
      <c r="L238" s="149">
        <f>อุดรธานี!AP60</f>
        <v>1935747.43</v>
      </c>
      <c r="M238" s="149">
        <f>อุดรธานี!AQ60</f>
        <v>1708401.27</v>
      </c>
      <c r="N238" s="204"/>
      <c r="O238" s="204"/>
      <c r="P238" s="204"/>
      <c r="Q238" s="162">
        <f t="shared" si="22"/>
        <v>227346.15999999992</v>
      </c>
      <c r="R238" s="163">
        <f t="shared" si="23"/>
        <v>410.02911035797501</v>
      </c>
    </row>
    <row r="239" spans="1:18" x14ac:dyDescent="0.35">
      <c r="A239" s="144">
        <v>3</v>
      </c>
      <c r="B239" s="145" t="s">
        <v>64</v>
      </c>
      <c r="C239" s="145" t="s">
        <v>33</v>
      </c>
      <c r="D239" s="145" t="s">
        <v>99</v>
      </c>
      <c r="E239" s="145" t="s">
        <v>34</v>
      </c>
      <c r="F239" s="145" t="s">
        <v>180</v>
      </c>
      <c r="G239" s="145" t="s">
        <v>868</v>
      </c>
      <c r="H239" s="146">
        <v>8384</v>
      </c>
      <c r="I239" s="144">
        <v>5</v>
      </c>
      <c r="J239" s="198">
        <f>อุดรธานี!F61</f>
        <v>1593382.46</v>
      </c>
      <c r="K239" s="198">
        <f>อุดรธานี!AO61</f>
        <v>1532570.43</v>
      </c>
      <c r="L239" s="198">
        <f>อุดรธานี!AP61</f>
        <v>5606326.6200000001</v>
      </c>
      <c r="M239" s="198">
        <f>อุดรธานี!AQ61</f>
        <v>5001453.3</v>
      </c>
      <c r="N239" s="145"/>
      <c r="O239" s="145"/>
      <c r="P239" s="145"/>
      <c r="Q239" s="137">
        <f t="shared" si="22"/>
        <v>604873.3200000003</v>
      </c>
      <c r="R239" s="138">
        <f t="shared" si="23"/>
        <v>668.69353769083966</v>
      </c>
    </row>
    <row r="240" spans="1:18" x14ac:dyDescent="0.35">
      <c r="A240" s="158">
        <v>4</v>
      </c>
      <c r="B240" s="145" t="s">
        <v>64</v>
      </c>
      <c r="C240" s="145" t="s">
        <v>33</v>
      </c>
      <c r="D240" s="145" t="s">
        <v>99</v>
      </c>
      <c r="E240" s="145" t="s">
        <v>34</v>
      </c>
      <c r="F240" s="145" t="s">
        <v>180</v>
      </c>
      <c r="G240" s="145" t="s">
        <v>869</v>
      </c>
      <c r="H240" s="146">
        <v>4586</v>
      </c>
      <c r="I240" s="144">
        <v>4</v>
      </c>
      <c r="J240" s="198">
        <f>อุดรธานี!F62</f>
        <v>399353.47</v>
      </c>
      <c r="K240" s="198">
        <f>อุดรธานี!AO62</f>
        <v>527688</v>
      </c>
      <c r="L240" s="198">
        <f>อุดรธานี!AP62</f>
        <v>2411128.69</v>
      </c>
      <c r="M240" s="198">
        <f>อุดรธานี!AQ62</f>
        <v>2370755.91</v>
      </c>
      <c r="N240" s="145"/>
      <c r="O240" s="145"/>
      <c r="P240" s="145"/>
      <c r="Q240" s="137">
        <f t="shared" si="22"/>
        <v>40372.779999999795</v>
      </c>
      <c r="R240" s="138">
        <f t="shared" si="23"/>
        <v>525.75854557348453</v>
      </c>
    </row>
    <row r="241" spans="1:18" x14ac:dyDescent="0.35">
      <c r="A241" s="144">
        <v>5</v>
      </c>
      <c r="B241" s="145" t="s">
        <v>64</v>
      </c>
      <c r="C241" s="145" t="s">
        <v>33</v>
      </c>
      <c r="D241" s="145" t="s">
        <v>99</v>
      </c>
      <c r="E241" s="145" t="s">
        <v>34</v>
      </c>
      <c r="F241" s="145" t="s">
        <v>180</v>
      </c>
      <c r="G241" s="145" t="s">
        <v>870</v>
      </c>
      <c r="H241" s="146">
        <v>3004</v>
      </c>
      <c r="I241" s="144">
        <v>2</v>
      </c>
      <c r="J241" s="198">
        <f>อุดรธานี!F63</f>
        <v>707612.34</v>
      </c>
      <c r="K241" s="198">
        <f>อุดรธานี!AO63</f>
        <v>748264.11</v>
      </c>
      <c r="L241" s="198">
        <f>อุดรธานี!AP63</f>
        <v>1611057.15</v>
      </c>
      <c r="M241" s="198">
        <f>อุดรธานี!AQ63</f>
        <v>1590136.5</v>
      </c>
      <c r="N241" s="145"/>
      <c r="O241" s="145"/>
      <c r="P241" s="145"/>
      <c r="Q241" s="137">
        <f t="shared" si="22"/>
        <v>20920.649999999907</v>
      </c>
      <c r="R241" s="138">
        <f t="shared" si="23"/>
        <v>536.30397802929429</v>
      </c>
    </row>
    <row r="242" spans="1:18" x14ac:dyDescent="0.35">
      <c r="A242" s="158">
        <v>6</v>
      </c>
      <c r="B242" s="145" t="s">
        <v>64</v>
      </c>
      <c r="C242" s="145" t="s">
        <v>33</v>
      </c>
      <c r="D242" s="145" t="s">
        <v>99</v>
      </c>
      <c r="E242" s="145" t="s">
        <v>34</v>
      </c>
      <c r="F242" s="145" t="s">
        <v>180</v>
      </c>
      <c r="G242" s="145" t="s">
        <v>871</v>
      </c>
      <c r="H242" s="146">
        <v>7236</v>
      </c>
      <c r="I242" s="144">
        <v>5</v>
      </c>
      <c r="J242" s="198">
        <f>อุดรธานี!F64</f>
        <v>618478.65</v>
      </c>
      <c r="K242" s="198">
        <f>อุดรธานี!AO64</f>
        <v>527980.83000000007</v>
      </c>
      <c r="L242" s="198">
        <f>อุดรธานี!AP64</f>
        <v>2403188.5300000003</v>
      </c>
      <c r="M242" s="198">
        <f>อุดรธานี!AQ64</f>
        <v>2523883.31</v>
      </c>
      <c r="N242" s="145"/>
      <c r="O242" s="145"/>
      <c r="P242" s="145"/>
      <c r="Q242" s="137">
        <f t="shared" si="22"/>
        <v>-120694.7799999998</v>
      </c>
      <c r="R242" s="138">
        <f t="shared" si="23"/>
        <v>332.11560668877837</v>
      </c>
    </row>
    <row r="243" spans="1:18" x14ac:dyDescent="0.35">
      <c r="A243" s="144">
        <v>7</v>
      </c>
      <c r="B243" s="145" t="s">
        <v>64</v>
      </c>
      <c r="C243" s="145" t="s">
        <v>33</v>
      </c>
      <c r="D243" s="145" t="s">
        <v>99</v>
      </c>
      <c r="E243" s="145" t="s">
        <v>34</v>
      </c>
      <c r="F243" s="145" t="s">
        <v>180</v>
      </c>
      <c r="G243" s="145" t="s">
        <v>872</v>
      </c>
      <c r="H243" s="146">
        <v>5706</v>
      </c>
      <c r="I243" s="144">
        <v>4</v>
      </c>
      <c r="J243" s="198">
        <f>อุดรธานี!F65</f>
        <v>492449.97</v>
      </c>
      <c r="K243" s="198">
        <f>อุดรธานี!AO65</f>
        <v>1456569.66</v>
      </c>
      <c r="L243" s="198">
        <f>อุดรธานี!AP65</f>
        <v>2850282.31</v>
      </c>
      <c r="M243" s="198">
        <f>อุดรธานี!AQ65</f>
        <v>2865266.87</v>
      </c>
      <c r="N243" s="145"/>
      <c r="O243" s="145"/>
      <c r="P243" s="145"/>
      <c r="Q243" s="137">
        <f t="shared" si="22"/>
        <v>-14984.560000000056</v>
      </c>
      <c r="R243" s="138">
        <f t="shared" si="23"/>
        <v>499.52371363477044</v>
      </c>
    </row>
    <row r="244" spans="1:18" x14ac:dyDescent="0.35">
      <c r="A244" s="158">
        <v>8</v>
      </c>
      <c r="B244" s="145" t="s">
        <v>64</v>
      </c>
      <c r="C244" s="145" t="s">
        <v>33</v>
      </c>
      <c r="D244" s="145" t="s">
        <v>99</v>
      </c>
      <c r="E244" s="145" t="s">
        <v>34</v>
      </c>
      <c r="F244" s="145" t="s">
        <v>180</v>
      </c>
      <c r="G244" s="145" t="s">
        <v>874</v>
      </c>
      <c r="H244" s="146">
        <v>3449</v>
      </c>
      <c r="I244" s="144">
        <v>3</v>
      </c>
      <c r="J244" s="198">
        <f>อุดรธานี!F67</f>
        <v>712063.63</v>
      </c>
      <c r="K244" s="198">
        <f>อุดรธานี!AO67</f>
        <v>712801.52</v>
      </c>
      <c r="L244" s="198">
        <f>อุดรธานี!AP67</f>
        <v>2138880.63</v>
      </c>
      <c r="M244" s="198">
        <f>อุดรธานี!AQ67</f>
        <v>2020882.9699999997</v>
      </c>
      <c r="N244" s="145"/>
      <c r="O244" s="145"/>
      <c r="P244" s="145"/>
      <c r="Q244" s="137">
        <f t="shared" si="22"/>
        <v>117997.66000000015</v>
      </c>
      <c r="R244" s="138">
        <f t="shared" si="23"/>
        <v>620.14515221803413</v>
      </c>
    </row>
    <row r="245" spans="1:18" x14ac:dyDescent="0.35">
      <c r="A245" s="144">
        <v>9</v>
      </c>
      <c r="B245" s="145" t="s">
        <v>64</v>
      </c>
      <c r="C245" s="145" t="s">
        <v>33</v>
      </c>
      <c r="D245" s="145" t="s">
        <v>99</v>
      </c>
      <c r="E245" s="145" t="s">
        <v>34</v>
      </c>
      <c r="F245" s="145" t="s">
        <v>180</v>
      </c>
      <c r="G245" s="145" t="s">
        <v>875</v>
      </c>
      <c r="H245" s="146">
        <v>4497</v>
      </c>
      <c r="I245" s="144">
        <v>3</v>
      </c>
      <c r="J245" s="198">
        <f>อุดรธานี!F68</f>
        <v>537348.77</v>
      </c>
      <c r="K245" s="198">
        <f>อุดรธานี!AO68</f>
        <v>823194.48</v>
      </c>
      <c r="L245" s="198">
        <f>อุดรธานี!AP68</f>
        <v>1751456.72</v>
      </c>
      <c r="M245" s="198">
        <f>อุดรธานี!AQ68</f>
        <v>1653593.67</v>
      </c>
      <c r="N245" s="145"/>
      <c r="O245" s="145"/>
      <c r="P245" s="145"/>
      <c r="Q245" s="137">
        <f t="shared" si="22"/>
        <v>97863.050000000047</v>
      </c>
      <c r="R245" s="138">
        <f t="shared" si="23"/>
        <v>389.47225261285303</v>
      </c>
    </row>
    <row r="246" spans="1:18" x14ac:dyDescent="0.35">
      <c r="A246" s="158">
        <v>10</v>
      </c>
      <c r="B246" s="145" t="s">
        <v>64</v>
      </c>
      <c r="C246" s="145" t="s">
        <v>33</v>
      </c>
      <c r="D246" s="145" t="s">
        <v>99</v>
      </c>
      <c r="E246" s="145" t="s">
        <v>34</v>
      </c>
      <c r="F246" s="145" t="s">
        <v>180</v>
      </c>
      <c r="G246" s="145" t="s">
        <v>876</v>
      </c>
      <c r="H246" s="146">
        <v>3008</v>
      </c>
      <c r="I246" s="144">
        <v>3</v>
      </c>
      <c r="J246" s="198">
        <f>อุดรธานี!F69</f>
        <v>115855.6</v>
      </c>
      <c r="K246" s="198">
        <f>อุดรธานี!AO69</f>
        <v>100824.53000000003</v>
      </c>
      <c r="L246" s="198">
        <f>อุดรธานี!AP69</f>
        <v>2026535.31</v>
      </c>
      <c r="M246" s="198">
        <f>อุดรธานี!AQ69</f>
        <v>2014567.12</v>
      </c>
      <c r="N246" s="145"/>
      <c r="O246" s="145"/>
      <c r="P246" s="145"/>
      <c r="Q246" s="137">
        <f t="shared" si="22"/>
        <v>11968.189999999944</v>
      </c>
      <c r="R246" s="138">
        <f t="shared" si="23"/>
        <v>673.71519614361705</v>
      </c>
    </row>
    <row r="247" spans="1:18" x14ac:dyDescent="0.35">
      <c r="A247" s="144">
        <v>11</v>
      </c>
      <c r="B247" s="145" t="s">
        <v>64</v>
      </c>
      <c r="C247" s="145" t="s">
        <v>33</v>
      </c>
      <c r="D247" s="145" t="s">
        <v>99</v>
      </c>
      <c r="E247" s="145" t="s">
        <v>34</v>
      </c>
      <c r="F247" s="145" t="s">
        <v>180</v>
      </c>
      <c r="G247" s="145" t="s">
        <v>877</v>
      </c>
      <c r="H247" s="146">
        <v>4393</v>
      </c>
      <c r="I247" s="144">
        <v>3</v>
      </c>
      <c r="J247" s="198">
        <f>อุดรธานี!F70</f>
        <v>485109.81</v>
      </c>
      <c r="K247" s="198">
        <f>อุดรธานี!AO70</f>
        <v>1158009.23</v>
      </c>
      <c r="L247" s="198">
        <f>อุดรธานี!AP70</f>
        <v>2745142.19</v>
      </c>
      <c r="M247" s="198">
        <f>อุดรธานี!AQ70</f>
        <v>2296938.44</v>
      </c>
      <c r="N247" s="145"/>
      <c r="O247" s="145"/>
      <c r="P247" s="145"/>
      <c r="Q247" s="137">
        <f t="shared" si="22"/>
        <v>448203.75</v>
      </c>
      <c r="R247" s="138">
        <f t="shared" si="23"/>
        <v>624.89009560664692</v>
      </c>
    </row>
    <row r="248" spans="1:18" x14ac:dyDescent="0.35">
      <c r="A248" s="158">
        <v>12</v>
      </c>
      <c r="B248" s="145" t="s">
        <v>64</v>
      </c>
      <c r="C248" s="145" t="s">
        <v>33</v>
      </c>
      <c r="D248" s="145" t="s">
        <v>99</v>
      </c>
      <c r="E248" s="145" t="s">
        <v>34</v>
      </c>
      <c r="F248" s="145" t="s">
        <v>180</v>
      </c>
      <c r="G248" s="145" t="s">
        <v>878</v>
      </c>
      <c r="H248" s="146">
        <v>2760</v>
      </c>
      <c r="I248" s="144">
        <v>2</v>
      </c>
      <c r="J248" s="198">
        <f>อุดรธานี!F71</f>
        <v>459537.59</v>
      </c>
      <c r="K248" s="198">
        <f>อุดรธานี!AO71</f>
        <v>529987.63000000012</v>
      </c>
      <c r="L248" s="198">
        <f>อุดรธานี!AP71</f>
        <v>2262740.1799999997</v>
      </c>
      <c r="M248" s="198">
        <f>อุดรธานี!AQ71</f>
        <v>1915595.5799999998</v>
      </c>
      <c r="N248" s="145"/>
      <c r="O248" s="145"/>
      <c r="P248" s="145"/>
      <c r="Q248" s="137">
        <f t="shared" si="22"/>
        <v>347144.59999999986</v>
      </c>
      <c r="R248" s="138">
        <f t="shared" si="23"/>
        <v>819.8333985507245</v>
      </c>
    </row>
    <row r="249" spans="1:18" x14ac:dyDescent="0.35">
      <c r="A249" s="144">
        <v>13</v>
      </c>
      <c r="B249" s="145" t="s">
        <v>64</v>
      </c>
      <c r="C249" s="145" t="s">
        <v>33</v>
      </c>
      <c r="D249" s="145" t="s">
        <v>99</v>
      </c>
      <c r="E249" s="145" t="s">
        <v>34</v>
      </c>
      <c r="F249" s="145" t="s">
        <v>180</v>
      </c>
      <c r="G249" s="145" t="s">
        <v>879</v>
      </c>
      <c r="H249" s="146">
        <v>4335</v>
      </c>
      <c r="I249" s="144">
        <v>3</v>
      </c>
      <c r="J249" s="198">
        <f>อุดรธานี!F72</f>
        <v>477119.47</v>
      </c>
      <c r="K249" s="198">
        <f>อุดรธานี!AO72</f>
        <v>653961.05000000005</v>
      </c>
      <c r="L249" s="198">
        <f>อุดรธานี!AP72</f>
        <v>2009402.68</v>
      </c>
      <c r="M249" s="198">
        <f>อุดรธานี!AQ72</f>
        <v>1576887.56</v>
      </c>
      <c r="N249" s="145"/>
      <c r="O249" s="145"/>
      <c r="P249" s="145"/>
      <c r="Q249" s="137">
        <f t="shared" si="22"/>
        <v>432515.11999999988</v>
      </c>
      <c r="R249" s="138">
        <f t="shared" si="23"/>
        <v>463.53002998846597</v>
      </c>
    </row>
    <row r="250" spans="1:18" x14ac:dyDescent="0.35">
      <c r="A250" s="158">
        <v>14</v>
      </c>
      <c r="B250" s="145" t="s">
        <v>64</v>
      </c>
      <c r="C250" s="145" t="s">
        <v>33</v>
      </c>
      <c r="D250" s="145" t="s">
        <v>99</v>
      </c>
      <c r="E250" s="145" t="s">
        <v>34</v>
      </c>
      <c r="F250" s="145" t="s">
        <v>180</v>
      </c>
      <c r="G250" s="145" t="s">
        <v>880</v>
      </c>
      <c r="H250" s="146">
        <v>2477</v>
      </c>
      <c r="I250" s="144">
        <v>2</v>
      </c>
      <c r="J250" s="198">
        <f>อุดรธานี!F73</f>
        <v>535039.31000000006</v>
      </c>
      <c r="K250" s="198">
        <f>อุดรธานี!AO73</f>
        <v>653230.16000000015</v>
      </c>
      <c r="L250" s="198">
        <f>อุดรธานี!AP73</f>
        <v>2008882.91</v>
      </c>
      <c r="M250" s="198">
        <f>อุดรธานี!AQ73</f>
        <v>2123995.4900000002</v>
      </c>
      <c r="N250" s="145"/>
      <c r="O250" s="145"/>
      <c r="P250" s="145"/>
      <c r="Q250" s="137">
        <f t="shared" si="22"/>
        <v>-115112.58000000031</v>
      </c>
      <c r="R250" s="138">
        <f t="shared" si="23"/>
        <v>811.0144973758579</v>
      </c>
    </row>
    <row r="251" spans="1:18" x14ac:dyDescent="0.35">
      <c r="A251" s="144">
        <v>15</v>
      </c>
      <c r="B251" s="145" t="s">
        <v>64</v>
      </c>
      <c r="C251" s="145" t="s">
        <v>33</v>
      </c>
      <c r="D251" s="145" t="s">
        <v>99</v>
      </c>
      <c r="E251" s="145" t="s">
        <v>34</v>
      </c>
      <c r="F251" s="145" t="s">
        <v>180</v>
      </c>
      <c r="G251" s="145" t="s">
        <v>881</v>
      </c>
      <c r="H251" s="146">
        <v>5216</v>
      </c>
      <c r="I251" s="144">
        <v>4</v>
      </c>
      <c r="J251" s="198">
        <f>อุดรธานี!F74</f>
        <v>673795.12</v>
      </c>
      <c r="K251" s="198">
        <f>อุดรธานี!AO74</f>
        <v>1091307.67</v>
      </c>
      <c r="L251" s="198">
        <f>อุดรธานี!AP74</f>
        <v>2090677.7</v>
      </c>
      <c r="M251" s="198">
        <f>อุดรธานี!AQ74</f>
        <v>1878811.16</v>
      </c>
      <c r="N251" s="145"/>
      <c r="O251" s="145"/>
      <c r="P251" s="145"/>
      <c r="Q251" s="137">
        <f t="shared" si="22"/>
        <v>211866.54000000004</v>
      </c>
      <c r="R251" s="138">
        <f t="shared" si="23"/>
        <v>400.82011119631903</v>
      </c>
    </row>
    <row r="252" spans="1:18" s="205" customFormat="1" x14ac:dyDescent="0.35">
      <c r="A252" s="158">
        <v>16</v>
      </c>
      <c r="B252" s="159" t="s">
        <v>64</v>
      </c>
      <c r="C252" s="159" t="s">
        <v>33</v>
      </c>
      <c r="D252" s="159" t="s">
        <v>99</v>
      </c>
      <c r="E252" s="159" t="s">
        <v>34</v>
      </c>
      <c r="F252" s="159" t="s">
        <v>180</v>
      </c>
      <c r="G252" s="159" t="s">
        <v>882</v>
      </c>
      <c r="H252" s="160">
        <v>5544</v>
      </c>
      <c r="I252" s="158">
        <v>4</v>
      </c>
      <c r="J252" s="198">
        <f>อุดรธานี!F75</f>
        <v>1054360.8600000001</v>
      </c>
      <c r="K252" s="198">
        <f>อุดรธานี!AO75</f>
        <v>1793416.19</v>
      </c>
      <c r="L252" s="198">
        <f>อุดรธานี!AP75</f>
        <v>3335388.92</v>
      </c>
      <c r="M252" s="198">
        <f>อุดรธานี!AQ75</f>
        <v>2386920.29</v>
      </c>
      <c r="N252" s="159"/>
      <c r="O252" s="159"/>
      <c r="P252" s="159"/>
      <c r="Q252" s="137">
        <f t="shared" si="22"/>
        <v>948468.62999999989</v>
      </c>
      <c r="R252" s="138">
        <f t="shared" si="23"/>
        <v>601.62137806637804</v>
      </c>
    </row>
    <row r="253" spans="1:18" x14ac:dyDescent="0.35">
      <c r="A253" s="144">
        <v>17</v>
      </c>
      <c r="B253" s="145" t="s">
        <v>64</v>
      </c>
      <c r="C253" s="145" t="s">
        <v>33</v>
      </c>
      <c r="D253" s="145" t="s">
        <v>99</v>
      </c>
      <c r="E253" s="145" t="s">
        <v>34</v>
      </c>
      <c r="F253" s="145" t="s">
        <v>180</v>
      </c>
      <c r="G253" s="145" t="s">
        <v>883</v>
      </c>
      <c r="H253" s="146">
        <v>2866</v>
      </c>
      <c r="I253" s="144">
        <v>2</v>
      </c>
      <c r="J253" s="198">
        <f>อุดรธานี!F76</f>
        <v>1081765.97</v>
      </c>
      <c r="K253" s="198">
        <f>อุดรธานี!AO76</f>
        <v>1377360.79</v>
      </c>
      <c r="L253" s="198">
        <f>อุดรธานี!AP76</f>
        <v>2870509.5</v>
      </c>
      <c r="M253" s="198">
        <f>อุดรธานี!AQ76</f>
        <v>1942697.43</v>
      </c>
      <c r="N253" s="145"/>
      <c r="O253" s="145"/>
      <c r="P253" s="145"/>
      <c r="Q253" s="137">
        <f t="shared" si="22"/>
        <v>927812.07000000007</v>
      </c>
      <c r="R253" s="138">
        <f t="shared" si="23"/>
        <v>1001.5734473133286</v>
      </c>
    </row>
    <row r="254" spans="1:18" s="156" customFormat="1" x14ac:dyDescent="0.35">
      <c r="A254" s="150">
        <v>4</v>
      </c>
      <c r="B254" s="151" t="s">
        <v>64</v>
      </c>
      <c r="C254" s="151"/>
      <c r="D254" s="151"/>
      <c r="E254" s="151" t="s">
        <v>77</v>
      </c>
      <c r="F254" s="151"/>
      <c r="G254" s="151" t="s">
        <v>312</v>
      </c>
      <c r="H254" s="157">
        <f>SUM(H237:H252)</f>
        <v>69316</v>
      </c>
      <c r="I254" s="150"/>
      <c r="J254" s="153">
        <f>SUM(J237:J252)</f>
        <v>9998522.3299999982</v>
      </c>
      <c r="K254" s="153">
        <f>SUM(K237:K252)</f>
        <v>13535081.950000001</v>
      </c>
      <c r="L254" s="153">
        <f>SUM(L237:L252)</f>
        <v>37186837.969999999</v>
      </c>
      <c r="M254" s="153">
        <f>SUM(M237:M252)</f>
        <v>33928089.439999998</v>
      </c>
      <c r="N254" s="151">
        <v>16</v>
      </c>
      <c r="O254" s="151">
        <v>16</v>
      </c>
      <c r="P254" s="151">
        <f>N254-O254</f>
        <v>0</v>
      </c>
      <c r="Q254" s="154">
        <f t="shared" si="22"/>
        <v>3258748.5300000012</v>
      </c>
      <c r="R254" s="155">
        <f>L254/H254</f>
        <v>536.48274525362103</v>
      </c>
    </row>
    <row r="255" spans="1:18" x14ac:dyDescent="0.35">
      <c r="A255" s="144">
        <v>1</v>
      </c>
      <c r="B255" s="145" t="s">
        <v>64</v>
      </c>
      <c r="C255" s="145" t="s">
        <v>35</v>
      </c>
      <c r="D255" s="145" t="s">
        <v>113</v>
      </c>
      <c r="E255" s="145" t="s">
        <v>36</v>
      </c>
      <c r="F255" s="145" t="s">
        <v>210</v>
      </c>
      <c r="G255" s="145" t="s">
        <v>313</v>
      </c>
      <c r="H255" s="146"/>
      <c r="I255" s="144"/>
      <c r="J255" s="147"/>
      <c r="K255" s="148"/>
      <c r="L255" s="149"/>
      <c r="M255" s="149"/>
      <c r="N255" s="145"/>
      <c r="O255" s="145"/>
      <c r="P255" s="145"/>
    </row>
    <row r="256" spans="1:18" x14ac:dyDescent="0.35">
      <c r="A256" s="144">
        <v>2</v>
      </c>
      <c r="B256" s="145" t="s">
        <v>64</v>
      </c>
      <c r="C256" s="145" t="s">
        <v>35</v>
      </c>
      <c r="D256" s="145" t="s">
        <v>113</v>
      </c>
      <c r="E256" s="145" t="s">
        <v>36</v>
      </c>
      <c r="F256" s="145" t="s">
        <v>180</v>
      </c>
      <c r="G256" s="145" t="s">
        <v>884</v>
      </c>
      <c r="H256" s="146">
        <v>3680</v>
      </c>
      <c r="I256" s="144">
        <v>3</v>
      </c>
      <c r="J256" s="147">
        <f>อุดรธานี!F77</f>
        <v>489388.39</v>
      </c>
      <c r="K256" s="148">
        <f>อุดรธานี!AO77</f>
        <v>236969.54000000004</v>
      </c>
      <c r="L256" s="149">
        <f>อุดรธานี!AP77</f>
        <v>1811185.08</v>
      </c>
      <c r="M256" s="149">
        <f>อุดรธานี!AQ77</f>
        <v>2068699.3900000001</v>
      </c>
      <c r="N256" s="145"/>
      <c r="O256" s="145"/>
      <c r="P256" s="145"/>
      <c r="Q256" s="137">
        <f t="shared" si="22"/>
        <v>-257514.31000000006</v>
      </c>
      <c r="R256" s="138">
        <f t="shared" si="23"/>
        <v>492.16985869565218</v>
      </c>
    </row>
    <row r="257" spans="1:18" x14ac:dyDescent="0.35">
      <c r="A257" s="144">
        <v>3</v>
      </c>
      <c r="B257" s="145" t="s">
        <v>64</v>
      </c>
      <c r="C257" s="145" t="s">
        <v>35</v>
      </c>
      <c r="D257" s="145" t="s">
        <v>113</v>
      </c>
      <c r="E257" s="145" t="s">
        <v>36</v>
      </c>
      <c r="F257" s="145" t="s">
        <v>180</v>
      </c>
      <c r="G257" s="145" t="s">
        <v>885</v>
      </c>
      <c r="H257" s="146">
        <v>5005</v>
      </c>
      <c r="I257" s="144">
        <v>4</v>
      </c>
      <c r="J257" s="147">
        <f>อุดรธานี!F78</f>
        <v>354406.42</v>
      </c>
      <c r="K257" s="148">
        <f>อุดรธานี!AO78</f>
        <v>236735.53999999998</v>
      </c>
      <c r="L257" s="149">
        <f>อุดรธานี!AP78</f>
        <v>2860532.48</v>
      </c>
      <c r="M257" s="149">
        <f>อุดรธานี!AQ78</f>
        <v>2774172.36</v>
      </c>
      <c r="N257" s="145"/>
      <c r="O257" s="145"/>
      <c r="P257" s="145"/>
      <c r="Q257" s="137">
        <f t="shared" si="22"/>
        <v>86360.120000000112</v>
      </c>
      <c r="R257" s="138">
        <f t="shared" si="23"/>
        <v>571.534961038961</v>
      </c>
    </row>
    <row r="258" spans="1:18" x14ac:dyDescent="0.35">
      <c r="A258" s="144">
        <v>4</v>
      </c>
      <c r="B258" s="145" t="s">
        <v>64</v>
      </c>
      <c r="C258" s="145" t="s">
        <v>35</v>
      </c>
      <c r="D258" s="145" t="s">
        <v>113</v>
      </c>
      <c r="E258" s="145" t="s">
        <v>36</v>
      </c>
      <c r="F258" s="145" t="s">
        <v>180</v>
      </c>
      <c r="G258" s="145" t="s">
        <v>886</v>
      </c>
      <c r="H258" s="146">
        <v>3048</v>
      </c>
      <c r="I258" s="144">
        <v>3</v>
      </c>
      <c r="J258" s="147">
        <f>อุดรธานี!F79</f>
        <v>242013.31</v>
      </c>
      <c r="K258" s="148">
        <f>อุดรธานี!AO79</f>
        <v>281840.38</v>
      </c>
      <c r="L258" s="149">
        <f>อุดรธานี!AP79</f>
        <v>2005350.78</v>
      </c>
      <c r="M258" s="149">
        <f>อุดรธานี!AQ79</f>
        <v>1818357.0799999998</v>
      </c>
      <c r="N258" s="145"/>
      <c r="O258" s="145"/>
      <c r="P258" s="145"/>
      <c r="Q258" s="137">
        <f t="shared" si="22"/>
        <v>186993.70000000019</v>
      </c>
      <c r="R258" s="138">
        <f t="shared" si="23"/>
        <v>657.92348425196849</v>
      </c>
    </row>
    <row r="259" spans="1:18" x14ac:dyDescent="0.35">
      <c r="A259" s="144">
        <v>5</v>
      </c>
      <c r="B259" s="145" t="s">
        <v>64</v>
      </c>
      <c r="C259" s="145" t="s">
        <v>35</v>
      </c>
      <c r="D259" s="145" t="s">
        <v>113</v>
      </c>
      <c r="E259" s="145" t="s">
        <v>36</v>
      </c>
      <c r="F259" s="145" t="s">
        <v>180</v>
      </c>
      <c r="G259" s="145" t="s">
        <v>887</v>
      </c>
      <c r="H259" s="146">
        <v>6117</v>
      </c>
      <c r="I259" s="144">
        <v>5</v>
      </c>
      <c r="J259" s="147">
        <f>อุดรธานี!F80</f>
        <v>551728.48</v>
      </c>
      <c r="K259" s="148">
        <f>อุดรธานี!AO80</f>
        <v>688326.2</v>
      </c>
      <c r="L259" s="149">
        <f>อุดรธานี!AP80</f>
        <v>3135820.21</v>
      </c>
      <c r="M259" s="149">
        <f>อุดรธานี!AQ80</f>
        <v>2760279.91</v>
      </c>
      <c r="N259" s="145"/>
      <c r="O259" s="145"/>
      <c r="P259" s="145"/>
      <c r="Q259" s="137">
        <f t="shared" si="22"/>
        <v>375540.29999999981</v>
      </c>
      <c r="R259" s="138">
        <f t="shared" si="23"/>
        <v>512.64021742684326</v>
      </c>
    </row>
    <row r="260" spans="1:18" x14ac:dyDescent="0.35">
      <c r="A260" s="144">
        <v>6</v>
      </c>
      <c r="B260" s="145" t="s">
        <v>64</v>
      </c>
      <c r="C260" s="145" t="s">
        <v>35</v>
      </c>
      <c r="D260" s="145" t="s">
        <v>113</v>
      </c>
      <c r="E260" s="145" t="s">
        <v>36</v>
      </c>
      <c r="F260" s="145" t="s">
        <v>180</v>
      </c>
      <c r="G260" s="145" t="s">
        <v>888</v>
      </c>
      <c r="H260" s="146">
        <v>3261</v>
      </c>
      <c r="I260" s="144">
        <v>3</v>
      </c>
      <c r="J260" s="147">
        <f>อุดรธานี!F81</f>
        <v>272720.88</v>
      </c>
      <c r="K260" s="148">
        <f>อุดรธานี!AO81</f>
        <v>98488.840000000026</v>
      </c>
      <c r="L260" s="149">
        <f>อุดรธานี!AP81</f>
        <v>1749601.4899999998</v>
      </c>
      <c r="M260" s="206">
        <f>อุดรธานี!AQ81</f>
        <v>2063238.84</v>
      </c>
      <c r="N260" s="145"/>
      <c r="O260" s="145"/>
      <c r="P260" s="145"/>
      <c r="Q260" s="137">
        <f t="shared" si="22"/>
        <v>-313637.35000000033</v>
      </c>
      <c r="R260" s="138">
        <f t="shared" si="23"/>
        <v>536.52299601349273</v>
      </c>
    </row>
    <row r="261" spans="1:18" x14ac:dyDescent="0.35">
      <c r="A261" s="144">
        <v>7</v>
      </c>
      <c r="B261" s="145" t="s">
        <v>64</v>
      </c>
      <c r="C261" s="145" t="s">
        <v>35</v>
      </c>
      <c r="D261" s="145" t="s">
        <v>113</v>
      </c>
      <c r="E261" s="145" t="s">
        <v>36</v>
      </c>
      <c r="F261" s="145" t="s">
        <v>180</v>
      </c>
      <c r="G261" s="145" t="s">
        <v>889</v>
      </c>
      <c r="H261" s="146">
        <v>2381</v>
      </c>
      <c r="I261" s="144">
        <v>2</v>
      </c>
      <c r="J261" s="147">
        <f>อุดรธานี!F82</f>
        <v>714653.19</v>
      </c>
      <c r="K261" s="148">
        <f>อุดรธานี!AO82</f>
        <v>648158.94999999995</v>
      </c>
      <c r="L261" s="149">
        <f>อุดรธานี!AP82</f>
        <v>1361297.7000000002</v>
      </c>
      <c r="M261" s="149">
        <f>อุดรธานี!AQ82</f>
        <v>1161164.1400000001</v>
      </c>
      <c r="N261" s="145"/>
      <c r="O261" s="145"/>
      <c r="P261" s="145"/>
      <c r="Q261" s="137">
        <f t="shared" si="22"/>
        <v>200133.56000000006</v>
      </c>
      <c r="R261" s="138">
        <f t="shared" si="23"/>
        <v>571.7335993280135</v>
      </c>
    </row>
    <row r="262" spans="1:18" x14ac:dyDescent="0.35">
      <c r="A262" s="144">
        <v>8</v>
      </c>
      <c r="B262" s="145" t="s">
        <v>64</v>
      </c>
      <c r="C262" s="145" t="s">
        <v>35</v>
      </c>
      <c r="D262" s="145" t="s">
        <v>113</v>
      </c>
      <c r="E262" s="145" t="s">
        <v>36</v>
      </c>
      <c r="F262" s="145" t="s">
        <v>180</v>
      </c>
      <c r="G262" s="145" t="s">
        <v>890</v>
      </c>
      <c r="H262" s="146">
        <v>2712</v>
      </c>
      <c r="I262" s="144">
        <v>2</v>
      </c>
      <c r="J262" s="147">
        <f>อุดรธานี!F83</f>
        <v>523251.77</v>
      </c>
      <c r="K262" s="148">
        <f>อุดรธานี!AO83</f>
        <v>432440.25000000006</v>
      </c>
      <c r="L262" s="149">
        <f>อุดรธานี!AP83</f>
        <v>2008772.76</v>
      </c>
      <c r="M262" s="149">
        <f>อุดรธานี!AQ83</f>
        <v>1957567.77</v>
      </c>
      <c r="N262" s="145"/>
      <c r="O262" s="145"/>
      <c r="P262" s="145"/>
      <c r="Q262" s="137">
        <f t="shared" ref="Q262:Q325" si="27">L262-M262</f>
        <v>51204.989999999991</v>
      </c>
      <c r="R262" s="138">
        <f t="shared" ref="R262:R325" si="28">L262/H262</f>
        <v>740.69792035398234</v>
      </c>
    </row>
    <row r="263" spans="1:18" x14ac:dyDescent="0.35">
      <c r="A263" s="144">
        <v>9</v>
      </c>
      <c r="B263" s="145" t="s">
        <v>64</v>
      </c>
      <c r="C263" s="145" t="s">
        <v>35</v>
      </c>
      <c r="D263" s="145" t="s">
        <v>113</v>
      </c>
      <c r="E263" s="145" t="s">
        <v>36</v>
      </c>
      <c r="F263" s="145" t="s">
        <v>180</v>
      </c>
      <c r="G263" s="145" t="s">
        <v>891</v>
      </c>
      <c r="H263" s="146">
        <v>1686</v>
      </c>
      <c r="I263" s="144">
        <v>2</v>
      </c>
      <c r="J263" s="147">
        <f>อุดรธานี!F84</f>
        <v>239496.24</v>
      </c>
      <c r="K263" s="148">
        <f>อุดรธานี!AO84</f>
        <v>118782.23999999999</v>
      </c>
      <c r="L263" s="149">
        <f>อุดรธานี!AP84</f>
        <v>1463645.5499999998</v>
      </c>
      <c r="M263" s="206">
        <f>อุดรธานี!AQ84</f>
        <v>1447847.12</v>
      </c>
      <c r="N263" s="145"/>
      <c r="O263" s="145"/>
      <c r="P263" s="145"/>
      <c r="Q263" s="137">
        <f t="shared" si="27"/>
        <v>15798.429999999702</v>
      </c>
      <c r="R263" s="138">
        <f t="shared" si="28"/>
        <v>868.1171708185052</v>
      </c>
    </row>
    <row r="264" spans="1:18" x14ac:dyDescent="0.35">
      <c r="A264" s="144">
        <v>10</v>
      </c>
      <c r="B264" s="145" t="s">
        <v>64</v>
      </c>
      <c r="C264" s="145" t="s">
        <v>35</v>
      </c>
      <c r="D264" s="145" t="s">
        <v>113</v>
      </c>
      <c r="E264" s="145" t="s">
        <v>36</v>
      </c>
      <c r="F264" s="145" t="s">
        <v>180</v>
      </c>
      <c r="G264" s="145" t="s">
        <v>892</v>
      </c>
      <c r="H264" s="146">
        <v>2512</v>
      </c>
      <c r="I264" s="144">
        <v>2</v>
      </c>
      <c r="J264" s="147">
        <f>อุดรธานี!F85</f>
        <v>506075.99</v>
      </c>
      <c r="K264" s="148">
        <f>อุดรธานี!AO85</f>
        <v>389367.67000000004</v>
      </c>
      <c r="L264" s="149">
        <f>อุดรธานี!AP85</f>
        <v>1651367.0499999998</v>
      </c>
      <c r="M264" s="149">
        <f>อุดรธานี!AQ85</f>
        <v>1722340.4100000001</v>
      </c>
      <c r="N264" s="145"/>
      <c r="O264" s="145"/>
      <c r="P264" s="145"/>
      <c r="Q264" s="137">
        <f t="shared" si="27"/>
        <v>-70973.360000000335</v>
      </c>
      <c r="R264" s="138">
        <f t="shared" si="28"/>
        <v>657.39134156050943</v>
      </c>
    </row>
    <row r="265" spans="1:18" s="156" customFormat="1" x14ac:dyDescent="0.35">
      <c r="A265" s="150">
        <v>5</v>
      </c>
      <c r="B265" s="151" t="s">
        <v>64</v>
      </c>
      <c r="C265" s="151"/>
      <c r="D265" s="151"/>
      <c r="E265" s="151" t="s">
        <v>77</v>
      </c>
      <c r="F265" s="151"/>
      <c r="G265" s="151" t="s">
        <v>314</v>
      </c>
      <c r="H265" s="157">
        <f>SUM(H247:H263)</f>
        <v>124797</v>
      </c>
      <c r="I265" s="150"/>
      <c r="J265" s="153">
        <f>SUM(J255:J264)</f>
        <v>3893734.67</v>
      </c>
      <c r="K265" s="153">
        <f t="shared" ref="K265:M265" si="29">SUM(K255:K264)</f>
        <v>3131109.6100000003</v>
      </c>
      <c r="L265" s="153">
        <f t="shared" si="29"/>
        <v>18047573.100000001</v>
      </c>
      <c r="M265" s="153">
        <f t="shared" si="29"/>
        <v>17773667.02</v>
      </c>
      <c r="N265" s="151">
        <v>9</v>
      </c>
      <c r="O265" s="151">
        <v>9</v>
      </c>
      <c r="P265" s="151">
        <f>N265-O265</f>
        <v>0</v>
      </c>
      <c r="Q265" s="154">
        <f t="shared" si="27"/>
        <v>273906.08000000194</v>
      </c>
      <c r="R265" s="155">
        <f>L265/H265</f>
        <v>144.61544027500662</v>
      </c>
    </row>
    <row r="266" spans="1:18" x14ac:dyDescent="0.35">
      <c r="A266" s="144">
        <v>1</v>
      </c>
      <c r="B266" s="145" t="s">
        <v>64</v>
      </c>
      <c r="C266" s="145" t="s">
        <v>315</v>
      </c>
      <c r="D266" s="145" t="s">
        <v>120</v>
      </c>
      <c r="E266" s="145" t="s">
        <v>46</v>
      </c>
      <c r="F266" s="145" t="s">
        <v>210</v>
      </c>
      <c r="G266" s="145" t="s">
        <v>316</v>
      </c>
      <c r="H266" s="146"/>
      <c r="I266" s="144"/>
      <c r="J266" s="147"/>
      <c r="K266" s="148"/>
      <c r="L266" s="149"/>
      <c r="M266" s="149"/>
      <c r="N266" s="145"/>
      <c r="O266" s="145"/>
      <c r="P266" s="145"/>
    </row>
    <row r="267" spans="1:18" x14ac:dyDescent="0.35">
      <c r="A267" s="144">
        <v>2</v>
      </c>
      <c r="B267" s="145" t="s">
        <v>64</v>
      </c>
      <c r="C267" s="145" t="s">
        <v>315</v>
      </c>
      <c r="D267" s="145" t="s">
        <v>120</v>
      </c>
      <c r="E267" s="145" t="s">
        <v>46</v>
      </c>
      <c r="F267" s="145" t="s">
        <v>180</v>
      </c>
      <c r="G267" s="145" t="s">
        <v>893</v>
      </c>
      <c r="H267" s="146">
        <v>3664</v>
      </c>
      <c r="I267" s="144">
        <v>3</v>
      </c>
      <c r="J267" s="147">
        <f>อุดรธานี!F86</f>
        <v>354057.09</v>
      </c>
      <c r="K267" s="148">
        <f>อุดรธานี!AO86</f>
        <v>344235.08</v>
      </c>
      <c r="L267" s="149">
        <f>อุดรธานี!AP86</f>
        <v>1980558.68</v>
      </c>
      <c r="M267" s="149">
        <f>อุดรธานี!AQ86</f>
        <v>2074286.5999999999</v>
      </c>
      <c r="N267" s="145"/>
      <c r="O267" s="145"/>
      <c r="P267" s="145"/>
      <c r="Q267" s="137">
        <f t="shared" si="27"/>
        <v>-93727.919999999925</v>
      </c>
      <c r="R267" s="138">
        <f t="shared" si="28"/>
        <v>540.54549126637551</v>
      </c>
    </row>
    <row r="268" spans="1:18" x14ac:dyDescent="0.35">
      <c r="A268" s="144">
        <v>3</v>
      </c>
      <c r="B268" s="145" t="s">
        <v>64</v>
      </c>
      <c r="C268" s="145" t="s">
        <v>315</v>
      </c>
      <c r="D268" s="145" t="s">
        <v>120</v>
      </c>
      <c r="E268" s="145" t="s">
        <v>46</v>
      </c>
      <c r="F268" s="145" t="s">
        <v>180</v>
      </c>
      <c r="G268" s="145" t="s">
        <v>894</v>
      </c>
      <c r="H268" s="146">
        <v>7927</v>
      </c>
      <c r="I268" s="144">
        <v>5</v>
      </c>
      <c r="J268" s="147">
        <f>อุดรธานี!F87</f>
        <v>1283108.46</v>
      </c>
      <c r="K268" s="148">
        <f>อุดรธานี!AO87</f>
        <v>1310557.8</v>
      </c>
      <c r="L268" s="149">
        <f>อุดรธานี!AP87</f>
        <v>2952164.5100000002</v>
      </c>
      <c r="M268" s="149">
        <f>อุดรธานี!AQ87</f>
        <v>2289994.62</v>
      </c>
      <c r="N268" s="145"/>
      <c r="O268" s="145"/>
      <c r="P268" s="145"/>
      <c r="Q268" s="137">
        <f t="shared" si="27"/>
        <v>662169.89000000013</v>
      </c>
      <c r="R268" s="138">
        <f t="shared" si="28"/>
        <v>372.41888608553052</v>
      </c>
    </row>
    <row r="269" spans="1:18" x14ac:dyDescent="0.35">
      <c r="A269" s="144">
        <v>4</v>
      </c>
      <c r="B269" s="145" t="s">
        <v>64</v>
      </c>
      <c r="C269" s="145" t="s">
        <v>315</v>
      </c>
      <c r="D269" s="145" t="s">
        <v>120</v>
      </c>
      <c r="E269" s="145" t="s">
        <v>46</v>
      </c>
      <c r="F269" s="145" t="s">
        <v>180</v>
      </c>
      <c r="G269" s="145" t="s">
        <v>895</v>
      </c>
      <c r="H269" s="146">
        <v>7609</v>
      </c>
      <c r="I269" s="144">
        <v>5</v>
      </c>
      <c r="J269" s="147">
        <f>อุดรธานี!F88</f>
        <v>569308.99</v>
      </c>
      <c r="K269" s="148">
        <f>อุดรธานี!AO88</f>
        <v>449254.76999999996</v>
      </c>
      <c r="L269" s="149">
        <f>อุดรธานี!AP88</f>
        <v>2452311.1799999997</v>
      </c>
      <c r="M269" s="149">
        <f>อุดรธานี!AQ88</f>
        <v>2161013.61</v>
      </c>
      <c r="N269" s="145"/>
      <c r="O269" s="145"/>
      <c r="P269" s="145"/>
      <c r="Q269" s="137">
        <f t="shared" si="27"/>
        <v>291297.56999999983</v>
      </c>
      <c r="R269" s="138">
        <f t="shared" si="28"/>
        <v>322.29086345117622</v>
      </c>
    </row>
    <row r="270" spans="1:18" x14ac:dyDescent="0.35">
      <c r="A270" s="144">
        <v>5</v>
      </c>
      <c r="B270" s="145" t="s">
        <v>64</v>
      </c>
      <c r="C270" s="145" t="s">
        <v>315</v>
      </c>
      <c r="D270" s="145" t="s">
        <v>120</v>
      </c>
      <c r="E270" s="145" t="s">
        <v>46</v>
      </c>
      <c r="F270" s="145" t="s">
        <v>180</v>
      </c>
      <c r="G270" s="145" t="s">
        <v>896</v>
      </c>
      <c r="H270" s="146">
        <v>6471</v>
      </c>
      <c r="I270" s="144">
        <v>5</v>
      </c>
      <c r="J270" s="147">
        <f>อุดรธานี!F89</f>
        <v>814384.71</v>
      </c>
      <c r="K270" s="148">
        <f>อุดรธานี!AO89</f>
        <v>773688.66999999993</v>
      </c>
      <c r="L270" s="149">
        <f>อุดรธานี!AP89</f>
        <v>2508322.63</v>
      </c>
      <c r="M270" s="149">
        <f>อุดรธานี!AQ89</f>
        <v>2598666.9</v>
      </c>
      <c r="N270" s="145"/>
      <c r="O270" s="145"/>
      <c r="P270" s="145"/>
      <c r="Q270" s="137">
        <f t="shared" si="27"/>
        <v>-90344.270000000019</v>
      </c>
      <c r="R270" s="138">
        <f t="shared" si="28"/>
        <v>387.62519394220368</v>
      </c>
    </row>
    <row r="271" spans="1:18" x14ac:dyDescent="0.35">
      <c r="A271" s="144">
        <v>6</v>
      </c>
      <c r="B271" s="145" t="s">
        <v>64</v>
      </c>
      <c r="C271" s="145" t="s">
        <v>315</v>
      </c>
      <c r="D271" s="145" t="s">
        <v>120</v>
      </c>
      <c r="E271" s="145" t="s">
        <v>46</v>
      </c>
      <c r="F271" s="145" t="s">
        <v>180</v>
      </c>
      <c r="G271" s="145" t="s">
        <v>897</v>
      </c>
      <c r="H271" s="146">
        <v>4146</v>
      </c>
      <c r="I271" s="144">
        <v>3</v>
      </c>
      <c r="J271" s="147">
        <f>อุดรธานี!F90</f>
        <v>536618.22</v>
      </c>
      <c r="K271" s="148">
        <f>อุดรธานี!AO90</f>
        <v>654740.6</v>
      </c>
      <c r="L271" s="149">
        <f>อุดรธานี!AP90</f>
        <v>1581360.89</v>
      </c>
      <c r="M271" s="149">
        <f>อุดรธานี!AQ90</f>
        <v>1461669.8</v>
      </c>
      <c r="N271" s="145"/>
      <c r="O271" s="145"/>
      <c r="P271" s="145"/>
      <c r="Q271" s="137">
        <f t="shared" si="27"/>
        <v>119691.08999999985</v>
      </c>
      <c r="R271" s="138">
        <f t="shared" si="28"/>
        <v>381.41844910757357</v>
      </c>
    </row>
    <row r="272" spans="1:18" x14ac:dyDescent="0.35">
      <c r="A272" s="144">
        <v>7</v>
      </c>
      <c r="B272" s="145" t="s">
        <v>64</v>
      </c>
      <c r="C272" s="145" t="s">
        <v>315</v>
      </c>
      <c r="D272" s="145" t="s">
        <v>120</v>
      </c>
      <c r="E272" s="145" t="s">
        <v>46</v>
      </c>
      <c r="F272" s="145" t="s">
        <v>180</v>
      </c>
      <c r="G272" s="145" t="s">
        <v>898</v>
      </c>
      <c r="H272" s="146">
        <v>8209</v>
      </c>
      <c r="I272" s="144">
        <v>5</v>
      </c>
      <c r="J272" s="147">
        <f>อุดรธานี!F91</f>
        <v>551111.48</v>
      </c>
      <c r="K272" s="148">
        <f>อุดรธานี!AO91</f>
        <v>406912.16</v>
      </c>
      <c r="L272" s="149">
        <f>อุดรธานี!AP91</f>
        <v>3427437</v>
      </c>
      <c r="M272" s="149">
        <f>อุดรธานี!AQ91</f>
        <v>2922368.2600000002</v>
      </c>
      <c r="N272" s="145"/>
      <c r="O272" s="145"/>
      <c r="P272" s="145"/>
      <c r="Q272" s="137">
        <f t="shared" si="27"/>
        <v>505068.73999999976</v>
      </c>
      <c r="R272" s="138">
        <f t="shared" si="28"/>
        <v>417.52186624436592</v>
      </c>
    </row>
    <row r="273" spans="1:18" x14ac:dyDescent="0.35">
      <c r="A273" s="144">
        <v>8</v>
      </c>
      <c r="B273" s="145" t="s">
        <v>64</v>
      </c>
      <c r="C273" s="145" t="s">
        <v>315</v>
      </c>
      <c r="D273" s="145" t="s">
        <v>120</v>
      </c>
      <c r="E273" s="145" t="s">
        <v>46</v>
      </c>
      <c r="F273" s="145" t="s">
        <v>180</v>
      </c>
      <c r="G273" s="145" t="s">
        <v>899</v>
      </c>
      <c r="H273" s="146">
        <v>4164</v>
      </c>
      <c r="I273" s="144">
        <v>3</v>
      </c>
      <c r="J273" s="147">
        <f>อุดรธานี!F92</f>
        <v>335406.77</v>
      </c>
      <c r="K273" s="148">
        <f>อุดรธานี!AO92</f>
        <v>-57711</v>
      </c>
      <c r="L273" s="149">
        <f>อุดรธานี!AP92</f>
        <v>2013620.58</v>
      </c>
      <c r="M273" s="149">
        <f>อุดรธานี!AQ92</f>
        <v>2130873.19</v>
      </c>
      <c r="N273" s="145"/>
      <c r="O273" s="145"/>
      <c r="P273" s="145"/>
      <c r="Q273" s="137">
        <f t="shared" si="27"/>
        <v>-117252.60999999987</v>
      </c>
      <c r="R273" s="138">
        <f t="shared" si="28"/>
        <v>483.5784293948127</v>
      </c>
    </row>
    <row r="274" spans="1:18" x14ac:dyDescent="0.35">
      <c r="A274" s="144">
        <v>9</v>
      </c>
      <c r="B274" s="145" t="s">
        <v>64</v>
      </c>
      <c r="C274" s="145" t="s">
        <v>315</v>
      </c>
      <c r="D274" s="145" t="s">
        <v>120</v>
      </c>
      <c r="E274" s="145" t="s">
        <v>46</v>
      </c>
      <c r="F274" s="145" t="s">
        <v>180</v>
      </c>
      <c r="G274" s="145" t="s">
        <v>900</v>
      </c>
      <c r="H274" s="146">
        <v>6009</v>
      </c>
      <c r="I274" s="144">
        <v>5</v>
      </c>
      <c r="J274" s="147">
        <f>อุดรธานี!F93</f>
        <v>252807.71</v>
      </c>
      <c r="K274" s="148">
        <f>อุดรธานี!AO93</f>
        <v>365508.70999999996</v>
      </c>
      <c r="L274" s="149">
        <f>อุดรธานี!AP93</f>
        <v>2572359.2199999997</v>
      </c>
      <c r="M274" s="149">
        <f>อุดรธานี!AQ93</f>
        <v>2809574.56</v>
      </c>
      <c r="N274" s="145"/>
      <c r="O274" s="145"/>
      <c r="P274" s="145"/>
      <c r="Q274" s="137">
        <f t="shared" si="27"/>
        <v>-237215.34000000032</v>
      </c>
      <c r="R274" s="138">
        <f t="shared" si="28"/>
        <v>428.08441005158926</v>
      </c>
    </row>
    <row r="275" spans="1:18" x14ac:dyDescent="0.35">
      <c r="A275" s="144">
        <v>10</v>
      </c>
      <c r="B275" s="145" t="s">
        <v>64</v>
      </c>
      <c r="C275" s="145" t="s">
        <v>315</v>
      </c>
      <c r="D275" s="145" t="s">
        <v>120</v>
      </c>
      <c r="E275" s="145" t="s">
        <v>46</v>
      </c>
      <c r="F275" s="145" t="s">
        <v>180</v>
      </c>
      <c r="G275" s="145" t="s">
        <v>901</v>
      </c>
      <c r="H275" s="146">
        <v>4497</v>
      </c>
      <c r="I275" s="144">
        <v>3</v>
      </c>
      <c r="J275" s="147">
        <f>อุดรธานี!F94</f>
        <v>341206.78</v>
      </c>
      <c r="K275" s="148">
        <f>อุดรธานี!AO94</f>
        <v>-90515.759999999893</v>
      </c>
      <c r="L275" s="149">
        <f>อุดรธานี!AP94</f>
        <v>2182684.0099999998</v>
      </c>
      <c r="M275" s="149">
        <f>อุดรธานี!AQ94</f>
        <v>2360456.8699999996</v>
      </c>
      <c r="N275" s="145"/>
      <c r="O275" s="145"/>
      <c r="P275" s="145"/>
      <c r="Q275" s="137">
        <f t="shared" si="27"/>
        <v>-177772.85999999987</v>
      </c>
      <c r="R275" s="138">
        <f t="shared" si="28"/>
        <v>485.36446742272619</v>
      </c>
    </row>
    <row r="276" spans="1:18" x14ac:dyDescent="0.35">
      <c r="A276" s="144">
        <v>11</v>
      </c>
      <c r="B276" s="145" t="s">
        <v>64</v>
      </c>
      <c r="C276" s="145" t="s">
        <v>315</v>
      </c>
      <c r="D276" s="145" t="s">
        <v>120</v>
      </c>
      <c r="E276" s="145" t="s">
        <v>46</v>
      </c>
      <c r="F276" s="145" t="s">
        <v>180</v>
      </c>
      <c r="G276" s="145" t="s">
        <v>902</v>
      </c>
      <c r="H276" s="146">
        <v>6523</v>
      </c>
      <c r="I276" s="144">
        <v>5</v>
      </c>
      <c r="J276" s="147">
        <f>อุดรธานี!F95</f>
        <v>250856.26</v>
      </c>
      <c r="K276" s="148">
        <f>อุดรธานี!AO95</f>
        <v>50711.06</v>
      </c>
      <c r="L276" s="149">
        <f>อุดรธานี!AP95</f>
        <v>2731248.08</v>
      </c>
      <c r="M276" s="149">
        <f>อุดรธานี!AQ95</f>
        <v>3039673.62</v>
      </c>
      <c r="N276" s="145"/>
      <c r="O276" s="145"/>
      <c r="P276" s="145"/>
      <c r="Q276" s="137">
        <f t="shared" si="27"/>
        <v>-308425.54000000004</v>
      </c>
      <c r="R276" s="138">
        <f t="shared" si="28"/>
        <v>418.71042158516019</v>
      </c>
    </row>
    <row r="277" spans="1:18" x14ac:dyDescent="0.35">
      <c r="A277" s="144">
        <v>12</v>
      </c>
      <c r="B277" s="145" t="s">
        <v>64</v>
      </c>
      <c r="C277" s="145" t="s">
        <v>315</v>
      </c>
      <c r="D277" s="145" t="s">
        <v>120</v>
      </c>
      <c r="E277" s="145" t="s">
        <v>46</v>
      </c>
      <c r="F277" s="145" t="s">
        <v>180</v>
      </c>
      <c r="G277" s="145" t="s">
        <v>903</v>
      </c>
      <c r="H277" s="146">
        <v>4131</v>
      </c>
      <c r="I277" s="144">
        <v>3</v>
      </c>
      <c r="J277" s="147">
        <f>อุดรธานี!F96</f>
        <v>135596.07</v>
      </c>
      <c r="K277" s="148">
        <f>อุดรธานี!AO96</f>
        <v>-38525.030000000028</v>
      </c>
      <c r="L277" s="149">
        <f>อุดรธานี!AP96</f>
        <v>2002420.44</v>
      </c>
      <c r="M277" s="149">
        <f>อุดรธานี!AQ96</f>
        <v>2215636.85</v>
      </c>
      <c r="N277" s="145"/>
      <c r="O277" s="145"/>
      <c r="P277" s="145"/>
      <c r="Q277" s="137">
        <f t="shared" si="27"/>
        <v>-213216.41000000015</v>
      </c>
      <c r="R277" s="138">
        <f t="shared" si="28"/>
        <v>484.73019607843133</v>
      </c>
    </row>
    <row r="278" spans="1:18" x14ac:dyDescent="0.35">
      <c r="A278" s="144">
        <v>13</v>
      </c>
      <c r="B278" s="145" t="s">
        <v>64</v>
      </c>
      <c r="C278" s="145" t="s">
        <v>315</v>
      </c>
      <c r="D278" s="145" t="s">
        <v>120</v>
      </c>
      <c r="E278" s="145" t="s">
        <v>46</v>
      </c>
      <c r="F278" s="145" t="s">
        <v>180</v>
      </c>
      <c r="G278" s="145" t="s">
        <v>904</v>
      </c>
      <c r="H278" s="146">
        <v>5378</v>
      </c>
      <c r="I278" s="144">
        <v>4</v>
      </c>
      <c r="J278" s="147">
        <f>อุดรธานี!F97</f>
        <v>164817.17000000001</v>
      </c>
      <c r="K278" s="148">
        <f>อุดรธานี!AO97</f>
        <v>-162507.15</v>
      </c>
      <c r="L278" s="149">
        <f>อุดรธานี!AP97</f>
        <v>1974860.08</v>
      </c>
      <c r="M278" s="149">
        <f>อุดรธานี!AQ97</f>
        <v>2162898.2400000002</v>
      </c>
      <c r="N278" s="145"/>
      <c r="O278" s="145"/>
      <c r="P278" s="145"/>
      <c r="Q278" s="137">
        <f t="shared" si="27"/>
        <v>-188038.16000000015</v>
      </c>
      <c r="R278" s="138">
        <f t="shared" si="28"/>
        <v>367.21087393082934</v>
      </c>
    </row>
    <row r="279" spans="1:18" x14ac:dyDescent="0.35">
      <c r="A279" s="144">
        <v>14</v>
      </c>
      <c r="B279" s="145" t="s">
        <v>64</v>
      </c>
      <c r="C279" s="145" t="s">
        <v>315</v>
      </c>
      <c r="D279" s="145" t="s">
        <v>120</v>
      </c>
      <c r="E279" s="145" t="s">
        <v>46</v>
      </c>
      <c r="F279" s="145" t="s">
        <v>180</v>
      </c>
      <c r="G279" s="145" t="s">
        <v>905</v>
      </c>
      <c r="H279" s="146">
        <v>4212</v>
      </c>
      <c r="I279" s="144">
        <v>3</v>
      </c>
      <c r="J279" s="147">
        <f>อุดรธานี!F98</f>
        <v>349996.61</v>
      </c>
      <c r="K279" s="148">
        <f>อุดรธานี!AO98</f>
        <v>237665.90999999992</v>
      </c>
      <c r="L279" s="149">
        <f>อุดรธานี!AP98</f>
        <v>2555023.38</v>
      </c>
      <c r="M279" s="149">
        <f>อุดรธานี!AQ98</f>
        <v>2247562.7000000002</v>
      </c>
      <c r="N279" s="145"/>
      <c r="O279" s="145"/>
      <c r="P279" s="145"/>
      <c r="Q279" s="137">
        <f t="shared" si="27"/>
        <v>307460.6799999997</v>
      </c>
      <c r="R279" s="138">
        <f t="shared" si="28"/>
        <v>606.60574074074077</v>
      </c>
    </row>
    <row r="280" spans="1:18" x14ac:dyDescent="0.35">
      <c r="A280" s="144">
        <v>15</v>
      </c>
      <c r="B280" s="145" t="s">
        <v>64</v>
      </c>
      <c r="C280" s="145" t="s">
        <v>315</v>
      </c>
      <c r="D280" s="145" t="s">
        <v>120</v>
      </c>
      <c r="E280" s="145" t="s">
        <v>46</v>
      </c>
      <c r="F280" s="145" t="s">
        <v>180</v>
      </c>
      <c r="G280" s="145" t="s">
        <v>906</v>
      </c>
      <c r="H280" s="146">
        <v>3326</v>
      </c>
      <c r="I280" s="144">
        <v>3</v>
      </c>
      <c r="J280" s="147">
        <f>อุดรธานี!F99</f>
        <v>164030.06</v>
      </c>
      <c r="K280" s="148">
        <f>อุดรธานี!AO99</f>
        <v>112518.46999999997</v>
      </c>
      <c r="L280" s="149">
        <f>อุดรธานี!AP99</f>
        <v>1550714.82</v>
      </c>
      <c r="M280" s="149">
        <f>อุดรธานี!AQ99</f>
        <v>1544213.95</v>
      </c>
      <c r="N280" s="145"/>
      <c r="O280" s="145"/>
      <c r="P280" s="145"/>
      <c r="Q280" s="137">
        <f t="shared" si="27"/>
        <v>6500.8700000001118</v>
      </c>
      <c r="R280" s="138">
        <f t="shared" si="28"/>
        <v>466.24017438364405</v>
      </c>
    </row>
    <row r="281" spans="1:18" s="156" customFormat="1" x14ac:dyDescent="0.35">
      <c r="A281" s="150">
        <v>6</v>
      </c>
      <c r="B281" s="151" t="s">
        <v>64</v>
      </c>
      <c r="C281" s="151"/>
      <c r="D281" s="151"/>
      <c r="E281" s="151" t="s">
        <v>77</v>
      </c>
      <c r="F281" s="151"/>
      <c r="G281" s="151" t="s">
        <v>317</v>
      </c>
      <c r="H281" s="157">
        <f>SUM(H266:H280)</f>
        <v>76266</v>
      </c>
      <c r="I281" s="150"/>
      <c r="J281" s="153">
        <f>SUM(J266:J280)</f>
        <v>6103306.3799999999</v>
      </c>
      <c r="K281" s="153">
        <f t="shared" ref="K281:M281" si="30">SUM(K266:K280)</f>
        <v>4356534.2899999991</v>
      </c>
      <c r="L281" s="153">
        <f t="shared" si="30"/>
        <v>32485085.499999996</v>
      </c>
      <c r="M281" s="153">
        <f t="shared" si="30"/>
        <v>32018889.770000003</v>
      </c>
      <c r="N281" s="151">
        <v>14</v>
      </c>
      <c r="O281" s="151">
        <v>14</v>
      </c>
      <c r="P281" s="151">
        <f>N281-O281</f>
        <v>0</v>
      </c>
      <c r="Q281" s="154">
        <f t="shared" si="27"/>
        <v>466195.729999993</v>
      </c>
      <c r="R281" s="155">
        <f>L281/H281</f>
        <v>425.94452967246212</v>
      </c>
    </row>
    <row r="282" spans="1:18" x14ac:dyDescent="0.35">
      <c r="A282" s="144">
        <v>1</v>
      </c>
      <c r="B282" s="145" t="s">
        <v>64</v>
      </c>
      <c r="C282" s="145" t="s">
        <v>318</v>
      </c>
      <c r="D282" s="145" t="s">
        <v>126</v>
      </c>
      <c r="E282" s="145" t="s">
        <v>47</v>
      </c>
      <c r="F282" s="145" t="s">
        <v>210</v>
      </c>
      <c r="G282" s="145" t="s">
        <v>319</v>
      </c>
      <c r="H282" s="146"/>
      <c r="I282" s="144"/>
      <c r="J282" s="147"/>
      <c r="K282" s="148"/>
      <c r="L282" s="149"/>
      <c r="M282" s="149"/>
      <c r="N282" s="145"/>
      <c r="O282" s="145"/>
      <c r="P282" s="145"/>
    </row>
    <row r="283" spans="1:18" x14ac:dyDescent="0.35">
      <c r="A283" s="144">
        <v>2</v>
      </c>
      <c r="B283" s="145" t="s">
        <v>64</v>
      </c>
      <c r="C283" s="145" t="s">
        <v>318</v>
      </c>
      <c r="D283" s="145" t="s">
        <v>126</v>
      </c>
      <c r="E283" s="145" t="s">
        <v>47</v>
      </c>
      <c r="F283" s="145" t="s">
        <v>180</v>
      </c>
      <c r="G283" s="145" t="s">
        <v>907</v>
      </c>
      <c r="H283" s="146">
        <v>2523</v>
      </c>
      <c r="I283" s="144">
        <v>2</v>
      </c>
      <c r="J283" s="147">
        <f>อุดรธานี!F100</f>
        <v>645003.68000000005</v>
      </c>
      <c r="K283" s="148">
        <f>อุดรธานี!AO100</f>
        <v>753821.46000000008</v>
      </c>
      <c r="L283" s="149">
        <f>อุดรธานี!AP100</f>
        <v>1660292.42</v>
      </c>
      <c r="M283" s="149">
        <f>อุดรธานี!AQ100</f>
        <v>1435052.92</v>
      </c>
      <c r="N283" s="145"/>
      <c r="O283" s="145"/>
      <c r="P283" s="145"/>
      <c r="Q283" s="137">
        <f t="shared" si="27"/>
        <v>225239.5</v>
      </c>
      <c r="R283" s="138">
        <f t="shared" si="28"/>
        <v>658.06279032897339</v>
      </c>
    </row>
    <row r="284" spans="1:18" x14ac:dyDescent="0.35">
      <c r="A284" s="144">
        <v>3</v>
      </c>
      <c r="B284" s="145" t="s">
        <v>64</v>
      </c>
      <c r="C284" s="145" t="s">
        <v>318</v>
      </c>
      <c r="D284" s="145" t="s">
        <v>126</v>
      </c>
      <c r="E284" s="145" t="s">
        <v>47</v>
      </c>
      <c r="F284" s="145" t="s">
        <v>180</v>
      </c>
      <c r="G284" s="145" t="s">
        <v>908</v>
      </c>
      <c r="H284" s="146">
        <v>5391</v>
      </c>
      <c r="I284" s="144">
        <v>4</v>
      </c>
      <c r="J284" s="147">
        <f>อุดรธานี!F101</f>
        <v>734161.92000000004</v>
      </c>
      <c r="K284" s="148">
        <f>อุดรธานี!AO101</f>
        <v>795698.86</v>
      </c>
      <c r="L284" s="149">
        <f>อุดรธานี!AP101</f>
        <v>2677673.83</v>
      </c>
      <c r="M284" s="149">
        <f>อุดรธานี!AQ101</f>
        <v>2211873.7799999998</v>
      </c>
      <c r="N284" s="145"/>
      <c r="O284" s="145"/>
      <c r="P284" s="145"/>
      <c r="Q284" s="137">
        <f t="shared" si="27"/>
        <v>465800.05000000028</v>
      </c>
      <c r="R284" s="138">
        <f t="shared" si="28"/>
        <v>496.69334631793731</v>
      </c>
    </row>
    <row r="285" spans="1:18" x14ac:dyDescent="0.35">
      <c r="A285" s="144">
        <v>4</v>
      </c>
      <c r="B285" s="145" t="s">
        <v>64</v>
      </c>
      <c r="C285" s="145" t="s">
        <v>318</v>
      </c>
      <c r="D285" s="145" t="s">
        <v>126</v>
      </c>
      <c r="E285" s="145" t="s">
        <v>47</v>
      </c>
      <c r="F285" s="145" t="s">
        <v>180</v>
      </c>
      <c r="G285" s="145" t="s">
        <v>909</v>
      </c>
      <c r="H285" s="146">
        <v>2709</v>
      </c>
      <c r="I285" s="144">
        <v>2</v>
      </c>
      <c r="J285" s="147">
        <f>อุดรธานี!F102</f>
        <v>453845.53</v>
      </c>
      <c r="K285" s="148">
        <f>อุดรธานี!AO102</f>
        <v>529118.22</v>
      </c>
      <c r="L285" s="149">
        <f>อุดรธานี!AP102</f>
        <v>1739659.1600000001</v>
      </c>
      <c r="M285" s="149">
        <f>อุดรธานี!AQ102</f>
        <v>1406767.92</v>
      </c>
      <c r="N285" s="145"/>
      <c r="O285" s="145"/>
      <c r="P285" s="145"/>
      <c r="Q285" s="137">
        <f t="shared" si="27"/>
        <v>332891.24000000022</v>
      </c>
      <c r="R285" s="138">
        <f t="shared" si="28"/>
        <v>642.17761535622003</v>
      </c>
    </row>
    <row r="286" spans="1:18" x14ac:dyDescent="0.35">
      <c r="A286" s="144">
        <v>5</v>
      </c>
      <c r="B286" s="145" t="s">
        <v>64</v>
      </c>
      <c r="C286" s="145" t="s">
        <v>318</v>
      </c>
      <c r="D286" s="145" t="s">
        <v>126</v>
      </c>
      <c r="E286" s="145" t="s">
        <v>47</v>
      </c>
      <c r="F286" s="145" t="s">
        <v>180</v>
      </c>
      <c r="G286" s="145" t="s">
        <v>910</v>
      </c>
      <c r="H286" s="146">
        <v>3276</v>
      </c>
      <c r="I286" s="144">
        <v>3</v>
      </c>
      <c r="J286" s="147">
        <f>อุดรธานี!F103</f>
        <v>223634.69</v>
      </c>
      <c r="K286" s="148">
        <f>อุดรธานี!AO103</f>
        <v>344784.99</v>
      </c>
      <c r="L286" s="149">
        <f>อุดรธานี!AP103</f>
        <v>1680153.01</v>
      </c>
      <c r="M286" s="149">
        <f>อุดรธานี!AQ103</f>
        <v>1579118.83</v>
      </c>
      <c r="N286" s="145"/>
      <c r="O286" s="145"/>
      <c r="P286" s="145"/>
      <c r="Q286" s="137">
        <f t="shared" si="27"/>
        <v>101034.17999999993</v>
      </c>
      <c r="R286" s="138">
        <f t="shared" si="28"/>
        <v>512.86721916971919</v>
      </c>
    </row>
    <row r="287" spans="1:18" x14ac:dyDescent="0.35">
      <c r="A287" s="144">
        <v>6</v>
      </c>
      <c r="B287" s="145" t="s">
        <v>64</v>
      </c>
      <c r="C287" s="145" t="s">
        <v>318</v>
      </c>
      <c r="D287" s="145" t="s">
        <v>126</v>
      </c>
      <c r="E287" s="145" t="s">
        <v>47</v>
      </c>
      <c r="F287" s="145" t="s">
        <v>180</v>
      </c>
      <c r="G287" s="145" t="s">
        <v>911</v>
      </c>
      <c r="H287" s="146">
        <v>1694</v>
      </c>
      <c r="I287" s="144">
        <v>2</v>
      </c>
      <c r="J287" s="147">
        <f>อุดรธานี!F104</f>
        <v>443838.89</v>
      </c>
      <c r="K287" s="148">
        <f>อุดรธานี!AO104</f>
        <v>349383.51</v>
      </c>
      <c r="L287" s="149">
        <f>อุดรธานี!AP104</f>
        <v>1508680.23</v>
      </c>
      <c r="M287" s="149">
        <f>อุดรธานี!AQ104</f>
        <v>1330400.9500000002</v>
      </c>
      <c r="N287" s="145"/>
      <c r="O287" s="145"/>
      <c r="P287" s="145"/>
      <c r="Q287" s="137">
        <f t="shared" si="27"/>
        <v>178279.2799999998</v>
      </c>
      <c r="R287" s="138">
        <f t="shared" si="28"/>
        <v>890.60226092089727</v>
      </c>
    </row>
    <row r="288" spans="1:18" x14ac:dyDescent="0.35">
      <c r="A288" s="144">
        <v>7</v>
      </c>
      <c r="B288" s="145" t="s">
        <v>64</v>
      </c>
      <c r="C288" s="145" t="s">
        <v>318</v>
      </c>
      <c r="D288" s="145" t="s">
        <v>126</v>
      </c>
      <c r="E288" s="145" t="s">
        <v>47</v>
      </c>
      <c r="F288" s="145" t="s">
        <v>180</v>
      </c>
      <c r="G288" s="145" t="s">
        <v>912</v>
      </c>
      <c r="H288" s="146">
        <v>2072</v>
      </c>
      <c r="I288" s="144">
        <v>2</v>
      </c>
      <c r="J288" s="147">
        <f>อุดรธานี!F105</f>
        <v>415917.03</v>
      </c>
      <c r="K288" s="148">
        <f>อุดรธานี!AO105</f>
        <v>325138</v>
      </c>
      <c r="L288" s="149">
        <f>อุดรธานี!AP105</f>
        <v>1516768.5899999999</v>
      </c>
      <c r="M288" s="149">
        <f>อุดรธานี!AQ105</f>
        <v>1386269.35</v>
      </c>
      <c r="N288" s="145"/>
      <c r="O288" s="145"/>
      <c r="P288" s="145"/>
      <c r="Q288" s="137">
        <f t="shared" si="27"/>
        <v>130499.23999999976</v>
      </c>
      <c r="R288" s="138">
        <f t="shared" si="28"/>
        <v>732.03117277992271</v>
      </c>
    </row>
    <row r="289" spans="1:18" s="156" customFormat="1" x14ac:dyDescent="0.35">
      <c r="A289" s="150">
        <v>7</v>
      </c>
      <c r="B289" s="151" t="s">
        <v>64</v>
      </c>
      <c r="C289" s="151"/>
      <c r="D289" s="151"/>
      <c r="E289" s="151" t="s">
        <v>77</v>
      </c>
      <c r="F289" s="151"/>
      <c r="G289" s="151" t="s">
        <v>320</v>
      </c>
      <c r="H289" s="157">
        <f>SUM(H282:H288)</f>
        <v>17665</v>
      </c>
      <c r="I289" s="150"/>
      <c r="J289" s="153">
        <f>SUM(J282:J288)</f>
        <v>2916401.74</v>
      </c>
      <c r="K289" s="153">
        <f t="shared" ref="K289:M289" si="31">SUM(K282:K288)</f>
        <v>3097945.04</v>
      </c>
      <c r="L289" s="153">
        <f t="shared" si="31"/>
        <v>10783227.24</v>
      </c>
      <c r="M289" s="153">
        <f t="shared" si="31"/>
        <v>9349483.75</v>
      </c>
      <c r="N289" s="151">
        <v>6</v>
      </c>
      <c r="O289" s="151">
        <v>6</v>
      </c>
      <c r="P289" s="151">
        <f>N289-O289</f>
        <v>0</v>
      </c>
      <c r="Q289" s="154">
        <f t="shared" si="27"/>
        <v>1433743.4900000002</v>
      </c>
      <c r="R289" s="155">
        <f>L289/H289</f>
        <v>610.42894084347586</v>
      </c>
    </row>
    <row r="290" spans="1:18" x14ac:dyDescent="0.35">
      <c r="A290" s="144">
        <v>1</v>
      </c>
      <c r="B290" s="145" t="s">
        <v>64</v>
      </c>
      <c r="C290" s="145" t="s">
        <v>37</v>
      </c>
      <c r="D290" s="145" t="s">
        <v>131</v>
      </c>
      <c r="E290" s="145" t="s">
        <v>38</v>
      </c>
      <c r="F290" s="145" t="s">
        <v>210</v>
      </c>
      <c r="G290" s="145" t="s">
        <v>321</v>
      </c>
      <c r="H290" s="146"/>
      <c r="I290" s="144"/>
      <c r="J290" s="147"/>
      <c r="K290" s="148"/>
      <c r="L290" s="149"/>
      <c r="M290" s="149"/>
      <c r="N290" s="145"/>
      <c r="O290" s="145"/>
      <c r="P290" s="145"/>
    </row>
    <row r="291" spans="1:18" x14ac:dyDescent="0.35">
      <c r="A291" s="144">
        <v>2</v>
      </c>
      <c r="B291" s="145" t="s">
        <v>64</v>
      </c>
      <c r="C291" s="145" t="s">
        <v>37</v>
      </c>
      <c r="D291" s="145" t="s">
        <v>131</v>
      </c>
      <c r="E291" s="145" t="s">
        <v>38</v>
      </c>
      <c r="F291" s="145" t="s">
        <v>180</v>
      </c>
      <c r="G291" s="145" t="s">
        <v>913</v>
      </c>
      <c r="H291" s="146">
        <v>2599</v>
      </c>
      <c r="I291" s="144">
        <v>2</v>
      </c>
      <c r="J291" s="147">
        <f>อุดรธานี!F106</f>
        <v>430927.41</v>
      </c>
      <c r="K291" s="148">
        <f>อุดรธานี!AO106</f>
        <v>606778.14</v>
      </c>
      <c r="L291" s="149">
        <f>อุดรธานี!AP106</f>
        <v>1475570.5499999998</v>
      </c>
      <c r="M291" s="149">
        <f>อุดรธานี!AQ106</f>
        <v>1342624.34</v>
      </c>
      <c r="N291" s="145"/>
      <c r="O291" s="145"/>
      <c r="P291" s="145"/>
      <c r="Q291" s="137">
        <f t="shared" si="27"/>
        <v>132946.20999999973</v>
      </c>
      <c r="R291" s="138">
        <f t="shared" si="28"/>
        <v>567.7454982685648</v>
      </c>
    </row>
    <row r="292" spans="1:18" x14ac:dyDescent="0.35">
      <c r="A292" s="144">
        <v>3</v>
      </c>
      <c r="B292" s="145" t="s">
        <v>64</v>
      </c>
      <c r="C292" s="145" t="s">
        <v>37</v>
      </c>
      <c r="D292" s="145" t="s">
        <v>131</v>
      </c>
      <c r="E292" s="145" t="s">
        <v>38</v>
      </c>
      <c r="F292" s="145" t="s">
        <v>180</v>
      </c>
      <c r="G292" s="145" t="s">
        <v>914</v>
      </c>
      <c r="H292" s="146">
        <v>7351</v>
      </c>
      <c r="I292" s="144">
        <v>5</v>
      </c>
      <c r="J292" s="147">
        <f>อุดรธานี!F107</f>
        <v>800749.82</v>
      </c>
      <c r="K292" s="148">
        <f>อุดรธานี!AO107</f>
        <v>963412.46999999986</v>
      </c>
      <c r="L292" s="149">
        <f>อุดรธานี!AP107</f>
        <v>3493887.41</v>
      </c>
      <c r="M292" s="149">
        <f>อุดรธานี!AQ107</f>
        <v>2850654.34</v>
      </c>
      <c r="N292" s="145"/>
      <c r="O292" s="145"/>
      <c r="P292" s="145"/>
      <c r="Q292" s="137">
        <f t="shared" si="27"/>
        <v>643233.0700000003</v>
      </c>
      <c r="R292" s="138">
        <f t="shared" si="28"/>
        <v>475.29416541967083</v>
      </c>
    </row>
    <row r="293" spans="1:18" x14ac:dyDescent="0.35">
      <c r="A293" s="144">
        <v>4</v>
      </c>
      <c r="B293" s="145" t="s">
        <v>64</v>
      </c>
      <c r="C293" s="145" t="s">
        <v>37</v>
      </c>
      <c r="D293" s="145" t="s">
        <v>131</v>
      </c>
      <c r="E293" s="145" t="s">
        <v>38</v>
      </c>
      <c r="F293" s="145" t="s">
        <v>180</v>
      </c>
      <c r="G293" s="145" t="s">
        <v>915</v>
      </c>
      <c r="H293" s="146">
        <v>6204</v>
      </c>
      <c r="I293" s="144">
        <v>5</v>
      </c>
      <c r="J293" s="147">
        <f>อุดรธานี!F108</f>
        <v>404496.73</v>
      </c>
      <c r="K293" s="148">
        <f>อุดรธานี!AO108</f>
        <v>769815.34</v>
      </c>
      <c r="L293" s="149">
        <f>อุดรธานี!AP108</f>
        <v>3255783.55</v>
      </c>
      <c r="M293" s="149">
        <f>อุดรธานี!AQ108</f>
        <v>2714975.62</v>
      </c>
      <c r="N293" s="145"/>
      <c r="O293" s="145"/>
      <c r="P293" s="145"/>
      <c r="Q293" s="137">
        <f t="shared" si="27"/>
        <v>540807.9299999997</v>
      </c>
      <c r="R293" s="138">
        <f t="shared" si="28"/>
        <v>524.78780625402965</v>
      </c>
    </row>
    <row r="294" spans="1:18" x14ac:dyDescent="0.35">
      <c r="A294" s="144">
        <v>5</v>
      </c>
      <c r="B294" s="145" t="s">
        <v>64</v>
      </c>
      <c r="C294" s="145" t="s">
        <v>37</v>
      </c>
      <c r="D294" s="145" t="s">
        <v>131</v>
      </c>
      <c r="E294" s="145" t="s">
        <v>38</v>
      </c>
      <c r="F294" s="145" t="s">
        <v>180</v>
      </c>
      <c r="G294" s="145" t="s">
        <v>916</v>
      </c>
      <c r="H294" s="146">
        <v>5587</v>
      </c>
      <c r="I294" s="144">
        <v>4</v>
      </c>
      <c r="J294" s="147">
        <f>อุดรธานี!F109</f>
        <v>544891.87</v>
      </c>
      <c r="K294" s="148">
        <f>อุดรธานี!AO109</f>
        <v>818073.77</v>
      </c>
      <c r="L294" s="149">
        <f>อุดรธานี!AP109</f>
        <v>2477213.98</v>
      </c>
      <c r="M294" s="149">
        <f>อุดรธานี!AQ109</f>
        <v>2295212.4699999997</v>
      </c>
      <c r="N294" s="145"/>
      <c r="O294" s="145"/>
      <c r="P294" s="145"/>
      <c r="Q294" s="137">
        <f t="shared" si="27"/>
        <v>182001.51000000024</v>
      </c>
      <c r="R294" s="138">
        <f t="shared" si="28"/>
        <v>443.38893502774295</v>
      </c>
    </row>
    <row r="295" spans="1:18" s="156" customFormat="1" x14ac:dyDescent="0.35">
      <c r="A295" s="150">
        <v>8</v>
      </c>
      <c r="B295" s="151" t="s">
        <v>64</v>
      </c>
      <c r="C295" s="151"/>
      <c r="D295" s="151"/>
      <c r="E295" s="151" t="s">
        <v>77</v>
      </c>
      <c r="F295" s="151"/>
      <c r="G295" s="151" t="s">
        <v>322</v>
      </c>
      <c r="H295" s="157">
        <f>SUM(H290:H294)</f>
        <v>21741</v>
      </c>
      <c r="I295" s="150"/>
      <c r="J295" s="153">
        <f>SUM(J290:J294)</f>
        <v>2181065.83</v>
      </c>
      <c r="K295" s="153">
        <f t="shared" ref="K295:M295" si="32">SUM(K290:K294)</f>
        <v>3158079.7199999997</v>
      </c>
      <c r="L295" s="153">
        <f t="shared" si="32"/>
        <v>10702455.49</v>
      </c>
      <c r="M295" s="153">
        <f t="shared" si="32"/>
        <v>9203466.7699999996</v>
      </c>
      <c r="N295" s="151">
        <v>4</v>
      </c>
      <c r="O295" s="151">
        <v>4</v>
      </c>
      <c r="P295" s="151">
        <f>N295-O295</f>
        <v>0</v>
      </c>
      <c r="Q295" s="154">
        <f t="shared" si="27"/>
        <v>1498988.7200000007</v>
      </c>
      <c r="R295" s="155">
        <f>L295/H295</f>
        <v>492.27061726691505</v>
      </c>
    </row>
    <row r="296" spans="1:18" x14ac:dyDescent="0.35">
      <c r="A296" s="144">
        <v>1</v>
      </c>
      <c r="B296" s="145" t="s">
        <v>64</v>
      </c>
      <c r="C296" s="145" t="s">
        <v>323</v>
      </c>
      <c r="D296" s="145" t="s">
        <v>135</v>
      </c>
      <c r="E296" s="145" t="s">
        <v>48</v>
      </c>
      <c r="F296" s="145" t="s">
        <v>210</v>
      </c>
      <c r="G296" s="145" t="s">
        <v>324</v>
      </c>
      <c r="H296" s="146"/>
      <c r="I296" s="144"/>
      <c r="J296" s="147"/>
      <c r="K296" s="148"/>
      <c r="L296" s="149"/>
      <c r="M296" s="149"/>
      <c r="N296" s="145"/>
      <c r="O296" s="145"/>
      <c r="P296" s="145"/>
    </row>
    <row r="297" spans="1:18" x14ac:dyDescent="0.35">
      <c r="A297" s="144">
        <v>2</v>
      </c>
      <c r="B297" s="145" t="s">
        <v>64</v>
      </c>
      <c r="C297" s="145" t="s">
        <v>323</v>
      </c>
      <c r="D297" s="145" t="s">
        <v>135</v>
      </c>
      <c r="E297" s="145" t="s">
        <v>48</v>
      </c>
      <c r="F297" s="145" t="s">
        <v>180</v>
      </c>
      <c r="G297" s="145" t="s">
        <v>917</v>
      </c>
      <c r="H297" s="146">
        <v>3439</v>
      </c>
      <c r="I297" s="144">
        <v>3</v>
      </c>
      <c r="J297" s="147">
        <f>อุดรธานี!F110</f>
        <v>1187646.47</v>
      </c>
      <c r="K297" s="148">
        <f>อุดรธานี!AO110</f>
        <v>1449998.58</v>
      </c>
      <c r="L297" s="149">
        <f>อุดรธานี!AP110</f>
        <v>2255606.13</v>
      </c>
      <c r="M297" s="149">
        <f>อุดรธานี!AQ110</f>
        <v>1890038.9999999998</v>
      </c>
      <c r="N297" s="145"/>
      <c r="O297" s="145"/>
      <c r="P297" s="145"/>
      <c r="Q297" s="137">
        <f t="shared" si="27"/>
        <v>365567.13000000012</v>
      </c>
      <c r="R297" s="138">
        <f t="shared" si="28"/>
        <v>655.89012212852572</v>
      </c>
    </row>
    <row r="298" spans="1:18" x14ac:dyDescent="0.35">
      <c r="A298" s="144">
        <v>3</v>
      </c>
      <c r="B298" s="145" t="s">
        <v>64</v>
      </c>
      <c r="C298" s="145" t="s">
        <v>323</v>
      </c>
      <c r="D298" s="145" t="s">
        <v>135</v>
      </c>
      <c r="E298" s="145" t="s">
        <v>48</v>
      </c>
      <c r="F298" s="145" t="s">
        <v>180</v>
      </c>
      <c r="G298" s="145" t="s">
        <v>918</v>
      </c>
      <c r="H298" s="146">
        <v>3012</v>
      </c>
      <c r="I298" s="144">
        <v>3</v>
      </c>
      <c r="J298" s="147">
        <f>อุดรธานี!F111</f>
        <v>1201688.57</v>
      </c>
      <c r="K298" s="148">
        <f>อุดรธานี!AO111</f>
        <v>857021.88000000012</v>
      </c>
      <c r="L298" s="149">
        <f>อุดรธานี!AP111</f>
        <v>1132348.4599999997</v>
      </c>
      <c r="M298" s="149">
        <f>อุดรธานี!AQ111</f>
        <v>1059293.08</v>
      </c>
      <c r="N298" s="145"/>
      <c r="O298" s="145"/>
      <c r="P298" s="145"/>
      <c r="Q298" s="137">
        <f t="shared" si="27"/>
        <v>73055.379999999655</v>
      </c>
      <c r="R298" s="138">
        <f t="shared" si="28"/>
        <v>375.94570385126156</v>
      </c>
    </row>
    <row r="299" spans="1:18" x14ac:dyDescent="0.35">
      <c r="A299" s="144">
        <v>4</v>
      </c>
      <c r="B299" s="145" t="s">
        <v>64</v>
      </c>
      <c r="C299" s="145" t="s">
        <v>323</v>
      </c>
      <c r="D299" s="145" t="s">
        <v>135</v>
      </c>
      <c r="E299" s="145" t="s">
        <v>48</v>
      </c>
      <c r="F299" s="145" t="s">
        <v>180</v>
      </c>
      <c r="G299" s="145" t="s">
        <v>919</v>
      </c>
      <c r="H299" s="146">
        <v>1981</v>
      </c>
      <c r="I299" s="144">
        <v>2</v>
      </c>
      <c r="J299" s="147">
        <f>อุดรธานี!F112</f>
        <v>582041.81999999995</v>
      </c>
      <c r="K299" s="148">
        <f>อุดรธานี!AO112</f>
        <v>667567.73</v>
      </c>
      <c r="L299" s="149">
        <f>อุดรธานี!AP112</f>
        <v>1656013.2200000002</v>
      </c>
      <c r="M299" s="149">
        <f>อุดรธานี!AQ112</f>
        <v>1602086.6600000001</v>
      </c>
      <c r="N299" s="145"/>
      <c r="O299" s="145"/>
      <c r="P299" s="145"/>
      <c r="Q299" s="137">
        <f t="shared" si="27"/>
        <v>53926.560000000056</v>
      </c>
      <c r="R299" s="138">
        <f t="shared" si="28"/>
        <v>835.94811711256955</v>
      </c>
    </row>
    <row r="300" spans="1:18" x14ac:dyDescent="0.35">
      <c r="A300" s="144">
        <v>5</v>
      </c>
      <c r="B300" s="145" t="s">
        <v>64</v>
      </c>
      <c r="C300" s="145" t="s">
        <v>323</v>
      </c>
      <c r="D300" s="145" t="s">
        <v>135</v>
      </c>
      <c r="E300" s="145" t="s">
        <v>48</v>
      </c>
      <c r="F300" s="145" t="s">
        <v>180</v>
      </c>
      <c r="G300" s="145" t="s">
        <v>920</v>
      </c>
      <c r="H300" s="146">
        <v>1907</v>
      </c>
      <c r="I300" s="144">
        <v>2</v>
      </c>
      <c r="J300" s="147">
        <f>อุดรธานี!F113</f>
        <v>994053.61</v>
      </c>
      <c r="K300" s="148">
        <f>อุดรธานี!AO113</f>
        <v>1043567.77</v>
      </c>
      <c r="L300" s="149">
        <f>อุดรธานี!AP113</f>
        <v>1219857.6599999999</v>
      </c>
      <c r="M300" s="149">
        <f>อุดรธานี!AQ113</f>
        <v>1009558.1900000001</v>
      </c>
      <c r="N300" s="145"/>
      <c r="O300" s="145"/>
      <c r="P300" s="145"/>
      <c r="Q300" s="137">
        <f t="shared" si="27"/>
        <v>210299.46999999986</v>
      </c>
      <c r="R300" s="138">
        <f t="shared" si="28"/>
        <v>639.67365495542731</v>
      </c>
    </row>
    <row r="301" spans="1:18" x14ac:dyDescent="0.35">
      <c r="A301" s="144">
        <v>6</v>
      </c>
      <c r="B301" s="145" t="s">
        <v>64</v>
      </c>
      <c r="C301" s="145" t="s">
        <v>323</v>
      </c>
      <c r="D301" s="145" t="s">
        <v>135</v>
      </c>
      <c r="E301" s="145" t="s">
        <v>48</v>
      </c>
      <c r="F301" s="145" t="s">
        <v>180</v>
      </c>
      <c r="G301" s="145" t="s">
        <v>921</v>
      </c>
      <c r="H301" s="146">
        <v>3127</v>
      </c>
      <c r="I301" s="144">
        <v>3</v>
      </c>
      <c r="J301" s="147">
        <f>อุดรธานี!F114</f>
        <v>762939.72</v>
      </c>
      <c r="K301" s="148">
        <f>อุดรธานี!AO114</f>
        <v>648061.43999999994</v>
      </c>
      <c r="L301" s="149">
        <f>อุดรธานี!AP114</f>
        <v>1765271.2400000002</v>
      </c>
      <c r="M301" s="149">
        <f>อุดรธานี!AQ114</f>
        <v>1659034.0899999999</v>
      </c>
      <c r="N301" s="145"/>
      <c r="O301" s="145"/>
      <c r="P301" s="145"/>
      <c r="Q301" s="137">
        <f t="shared" si="27"/>
        <v>106237.15000000037</v>
      </c>
      <c r="R301" s="138">
        <f t="shared" si="28"/>
        <v>564.52550047969305</v>
      </c>
    </row>
    <row r="302" spans="1:18" x14ac:dyDescent="0.35">
      <c r="A302" s="144">
        <v>7</v>
      </c>
      <c r="B302" s="145" t="s">
        <v>64</v>
      </c>
      <c r="C302" s="145" t="s">
        <v>323</v>
      </c>
      <c r="D302" s="145" t="s">
        <v>135</v>
      </c>
      <c r="E302" s="145" t="s">
        <v>48</v>
      </c>
      <c r="F302" s="145" t="s">
        <v>180</v>
      </c>
      <c r="G302" s="145" t="s">
        <v>922</v>
      </c>
      <c r="H302" s="146">
        <v>2860</v>
      </c>
      <c r="I302" s="144">
        <v>2</v>
      </c>
      <c r="J302" s="147">
        <f>อุดรธานี!F115</f>
        <v>1555458.78</v>
      </c>
      <c r="K302" s="148">
        <f>อุดรธานี!AO115</f>
        <v>1587258.4700000002</v>
      </c>
      <c r="L302" s="149">
        <f>อุดรธานี!AP115</f>
        <v>1888659.5400000003</v>
      </c>
      <c r="M302" s="149">
        <f>อุดรธานี!AQ115</f>
        <v>1518651.32</v>
      </c>
      <c r="N302" s="145"/>
      <c r="O302" s="145"/>
      <c r="P302" s="145"/>
      <c r="Q302" s="137">
        <f t="shared" si="27"/>
        <v>370008.2200000002</v>
      </c>
      <c r="R302" s="138">
        <f t="shared" si="28"/>
        <v>660.37046853146865</v>
      </c>
    </row>
    <row r="303" spans="1:18" x14ac:dyDescent="0.35">
      <c r="A303" s="144">
        <v>8</v>
      </c>
      <c r="B303" s="145" t="s">
        <v>64</v>
      </c>
      <c r="C303" s="145" t="s">
        <v>323</v>
      </c>
      <c r="D303" s="145" t="s">
        <v>135</v>
      </c>
      <c r="E303" s="145" t="s">
        <v>48</v>
      </c>
      <c r="F303" s="145" t="s">
        <v>180</v>
      </c>
      <c r="G303" s="145" t="s">
        <v>923</v>
      </c>
      <c r="H303" s="146">
        <v>3321</v>
      </c>
      <c r="I303" s="144">
        <v>3</v>
      </c>
      <c r="J303" s="147">
        <f>อุดรธานี!F116</f>
        <v>1149306.99</v>
      </c>
      <c r="K303" s="148">
        <f>อุดรธานี!AO116</f>
        <v>1252597.3699999999</v>
      </c>
      <c r="L303" s="149">
        <f>อุดรธานี!AP116</f>
        <v>2373170.61</v>
      </c>
      <c r="M303" s="149">
        <f>อุดรธานี!AQ116</f>
        <v>1472860.57</v>
      </c>
      <c r="N303" s="145"/>
      <c r="O303" s="145"/>
      <c r="P303" s="145"/>
      <c r="Q303" s="137">
        <f t="shared" si="27"/>
        <v>900310.0399999998</v>
      </c>
      <c r="R303" s="138">
        <f t="shared" si="28"/>
        <v>714.59518518518519</v>
      </c>
    </row>
    <row r="304" spans="1:18" x14ac:dyDescent="0.35">
      <c r="A304" s="144">
        <v>9</v>
      </c>
      <c r="B304" s="145" t="s">
        <v>64</v>
      </c>
      <c r="C304" s="145" t="s">
        <v>323</v>
      </c>
      <c r="D304" s="145" t="s">
        <v>135</v>
      </c>
      <c r="E304" s="145" t="s">
        <v>48</v>
      </c>
      <c r="F304" s="145" t="s">
        <v>180</v>
      </c>
      <c r="G304" s="145" t="s">
        <v>924</v>
      </c>
      <c r="H304" s="146">
        <v>3558</v>
      </c>
      <c r="I304" s="144">
        <v>3</v>
      </c>
      <c r="J304" s="147">
        <f>อุดรธานี!F117</f>
        <v>976229.04</v>
      </c>
      <c r="K304" s="148">
        <f>อุดรธานี!AO117</f>
        <v>1143786.3900000001</v>
      </c>
      <c r="L304" s="149">
        <f>อุดรธานี!AP117</f>
        <v>2050967.85</v>
      </c>
      <c r="M304" s="149">
        <f>อุดรธานี!AQ117</f>
        <v>1957788.14</v>
      </c>
      <c r="N304" s="145"/>
      <c r="O304" s="145"/>
      <c r="P304" s="145"/>
      <c r="Q304" s="137">
        <f t="shared" si="27"/>
        <v>93179.710000000196</v>
      </c>
      <c r="R304" s="138">
        <f t="shared" si="28"/>
        <v>576.43840640809447</v>
      </c>
    </row>
    <row r="305" spans="1:18" x14ac:dyDescent="0.35">
      <c r="A305" s="144">
        <v>10</v>
      </c>
      <c r="B305" s="145" t="s">
        <v>64</v>
      </c>
      <c r="C305" s="145" t="s">
        <v>323</v>
      </c>
      <c r="D305" s="145" t="s">
        <v>135</v>
      </c>
      <c r="E305" s="145" t="s">
        <v>48</v>
      </c>
      <c r="F305" s="145" t="s">
        <v>180</v>
      </c>
      <c r="G305" s="145" t="s">
        <v>925</v>
      </c>
      <c r="H305" s="146">
        <v>1774</v>
      </c>
      <c r="I305" s="144">
        <v>2</v>
      </c>
      <c r="J305" s="147">
        <f>อุดรธานี!F118</f>
        <v>231035.77</v>
      </c>
      <c r="K305" s="148">
        <f>อุดรธานี!AO118</f>
        <v>127033.66999999998</v>
      </c>
      <c r="L305" s="149">
        <f>อุดรธานี!AP118</f>
        <v>1540984.96</v>
      </c>
      <c r="M305" s="149">
        <f>อุดรธานี!AQ118</f>
        <v>1738645.4000000001</v>
      </c>
      <c r="N305" s="145"/>
      <c r="O305" s="145"/>
      <c r="P305" s="145"/>
      <c r="Q305" s="137">
        <f t="shared" si="27"/>
        <v>-197660.44000000018</v>
      </c>
      <c r="R305" s="138">
        <f t="shared" si="28"/>
        <v>868.6499210822999</v>
      </c>
    </row>
    <row r="306" spans="1:18" x14ac:dyDescent="0.35">
      <c r="A306" s="144">
        <v>11</v>
      </c>
      <c r="B306" s="145" t="s">
        <v>64</v>
      </c>
      <c r="C306" s="145" t="s">
        <v>323</v>
      </c>
      <c r="D306" s="145" t="s">
        <v>135</v>
      </c>
      <c r="E306" s="145" t="s">
        <v>48</v>
      </c>
      <c r="F306" s="145" t="s">
        <v>180</v>
      </c>
      <c r="G306" s="145" t="s">
        <v>926</v>
      </c>
      <c r="H306" s="146">
        <v>1942</v>
      </c>
      <c r="I306" s="144">
        <v>2</v>
      </c>
      <c r="J306" s="147">
        <f>อุดรธานี!F119</f>
        <v>248803.85</v>
      </c>
      <c r="K306" s="148">
        <f>อุดรธานี!AO119</f>
        <v>293083.86</v>
      </c>
      <c r="L306" s="149">
        <f>อุดรธานี!AP119</f>
        <v>1250338.54</v>
      </c>
      <c r="M306" s="149">
        <f>อุดรธานี!AQ119</f>
        <v>1605059.17</v>
      </c>
      <c r="N306" s="145"/>
      <c r="O306" s="145"/>
      <c r="P306" s="145"/>
      <c r="Q306" s="137">
        <f t="shared" si="27"/>
        <v>-354720.62999999989</v>
      </c>
      <c r="R306" s="138">
        <f t="shared" si="28"/>
        <v>643.84064881565394</v>
      </c>
    </row>
    <row r="307" spans="1:18" x14ac:dyDescent="0.35">
      <c r="A307" s="144">
        <v>12</v>
      </c>
      <c r="B307" s="145" t="s">
        <v>64</v>
      </c>
      <c r="C307" s="145" t="s">
        <v>323</v>
      </c>
      <c r="D307" s="145" t="s">
        <v>135</v>
      </c>
      <c r="E307" s="145" t="s">
        <v>48</v>
      </c>
      <c r="F307" s="145" t="s">
        <v>180</v>
      </c>
      <c r="G307" s="145" t="s">
        <v>927</v>
      </c>
      <c r="H307" s="146">
        <v>2702</v>
      </c>
      <c r="I307" s="144">
        <v>2</v>
      </c>
      <c r="J307" s="147">
        <f>อุดรธานี!F120</f>
        <v>370679.77</v>
      </c>
      <c r="K307" s="148">
        <f>อุดรธานี!AO120</f>
        <v>308159.48000000004</v>
      </c>
      <c r="L307" s="149">
        <f>อุดรธานี!AP120</f>
        <v>1753366.66</v>
      </c>
      <c r="M307" s="149">
        <f>อุดรธานี!AQ120</f>
        <v>1842799.2600000002</v>
      </c>
      <c r="N307" s="145"/>
      <c r="O307" s="145"/>
      <c r="P307" s="145"/>
      <c r="Q307" s="137">
        <f t="shared" si="27"/>
        <v>-89432.600000000326</v>
      </c>
      <c r="R307" s="138">
        <f t="shared" si="28"/>
        <v>648.91438193930423</v>
      </c>
    </row>
    <row r="308" spans="1:18" x14ac:dyDescent="0.35">
      <c r="A308" s="144">
        <v>13</v>
      </c>
      <c r="B308" s="145" t="s">
        <v>64</v>
      </c>
      <c r="C308" s="145" t="s">
        <v>323</v>
      </c>
      <c r="D308" s="145" t="s">
        <v>135</v>
      </c>
      <c r="E308" s="145" t="s">
        <v>48</v>
      </c>
      <c r="F308" s="145" t="s">
        <v>180</v>
      </c>
      <c r="G308" s="145" t="s">
        <v>928</v>
      </c>
      <c r="H308" s="146">
        <v>2772</v>
      </c>
      <c r="I308" s="144">
        <v>2</v>
      </c>
      <c r="J308" s="147">
        <f>อุดรธานี!F121</f>
        <v>809953.22</v>
      </c>
      <c r="K308" s="148">
        <f>อุดรธานี!AO121</f>
        <v>808034.01</v>
      </c>
      <c r="L308" s="149">
        <f>อุดรธานี!AP121</f>
        <v>1630576.89</v>
      </c>
      <c r="M308" s="149">
        <f>อุดรธานี!AQ121</f>
        <v>1340770.52</v>
      </c>
      <c r="N308" s="145"/>
      <c r="O308" s="145"/>
      <c r="P308" s="145"/>
      <c r="Q308" s="137">
        <f t="shared" si="27"/>
        <v>289806.36999999988</v>
      </c>
      <c r="R308" s="138">
        <f t="shared" si="28"/>
        <v>588.23120129870131</v>
      </c>
    </row>
    <row r="309" spans="1:18" s="156" customFormat="1" x14ac:dyDescent="0.35">
      <c r="A309" s="150">
        <v>9</v>
      </c>
      <c r="B309" s="151" t="s">
        <v>64</v>
      </c>
      <c r="C309" s="151"/>
      <c r="D309" s="151"/>
      <c r="E309" s="151" t="s">
        <v>77</v>
      </c>
      <c r="F309" s="151"/>
      <c r="G309" s="151" t="s">
        <v>325</v>
      </c>
      <c r="H309" s="157">
        <f>SUM(H296:H308)</f>
        <v>32395</v>
      </c>
      <c r="I309" s="150"/>
      <c r="J309" s="153">
        <f>SUM(J296:J308)</f>
        <v>10069837.609999999</v>
      </c>
      <c r="K309" s="153">
        <f t="shared" ref="K309:M309" si="33">SUM(K296:K308)</f>
        <v>10186170.65</v>
      </c>
      <c r="L309" s="153">
        <f t="shared" si="33"/>
        <v>20517161.760000002</v>
      </c>
      <c r="M309" s="153">
        <f t="shared" si="33"/>
        <v>18696585.400000002</v>
      </c>
      <c r="N309" s="151">
        <v>12</v>
      </c>
      <c r="O309" s="151">
        <v>12</v>
      </c>
      <c r="P309" s="151">
        <f>N309-O309</f>
        <v>0</v>
      </c>
      <c r="Q309" s="154">
        <f t="shared" si="27"/>
        <v>1820576.3599999994</v>
      </c>
      <c r="R309" s="155">
        <f>L309/H309</f>
        <v>633.3434715233833</v>
      </c>
    </row>
    <row r="310" spans="1:18" x14ac:dyDescent="0.35">
      <c r="A310" s="144">
        <v>1</v>
      </c>
      <c r="B310" s="145" t="s">
        <v>64</v>
      </c>
      <c r="C310" s="145" t="s">
        <v>39</v>
      </c>
      <c r="D310" s="145" t="s">
        <v>139</v>
      </c>
      <c r="E310" s="145" t="s">
        <v>40</v>
      </c>
      <c r="F310" s="145" t="s">
        <v>210</v>
      </c>
      <c r="G310" s="145" t="s">
        <v>326</v>
      </c>
      <c r="H310" s="146"/>
      <c r="I310" s="144"/>
      <c r="J310" s="147"/>
      <c r="K310" s="148"/>
      <c r="L310" s="149"/>
      <c r="M310" s="149"/>
      <c r="N310" s="145"/>
      <c r="O310" s="145"/>
      <c r="P310" s="145"/>
    </row>
    <row r="311" spans="1:18" x14ac:dyDescent="0.35">
      <c r="A311" s="144">
        <v>2</v>
      </c>
      <c r="B311" s="145" t="s">
        <v>64</v>
      </c>
      <c r="C311" s="145" t="s">
        <v>39</v>
      </c>
      <c r="D311" s="145" t="s">
        <v>139</v>
      </c>
      <c r="E311" s="145" t="s">
        <v>40</v>
      </c>
      <c r="F311" s="145" t="s">
        <v>180</v>
      </c>
      <c r="G311" s="145" t="s">
        <v>929</v>
      </c>
      <c r="H311" s="146">
        <v>6140</v>
      </c>
      <c r="I311" s="144">
        <v>5</v>
      </c>
      <c r="J311" s="147">
        <f>อุดรธานี!F122</f>
        <v>194077.67</v>
      </c>
      <c r="K311" s="148">
        <f>อุดรธานี!AO122</f>
        <v>323280.59999999998</v>
      </c>
      <c r="L311" s="149">
        <f>อุดรธานี!AP122</f>
        <v>1869536.52</v>
      </c>
      <c r="M311" s="149">
        <f>อุดรธานี!AQ122</f>
        <v>1977070.56</v>
      </c>
      <c r="N311" s="145"/>
      <c r="O311" s="145"/>
      <c r="P311" s="145"/>
      <c r="Q311" s="137">
        <f t="shared" si="27"/>
        <v>-107534.04000000004</v>
      </c>
      <c r="R311" s="138">
        <f t="shared" si="28"/>
        <v>304.48477524429967</v>
      </c>
    </row>
    <row r="312" spans="1:18" x14ac:dyDescent="0.35">
      <c r="A312" s="144">
        <v>3</v>
      </c>
      <c r="B312" s="145" t="s">
        <v>64</v>
      </c>
      <c r="C312" s="145" t="s">
        <v>39</v>
      </c>
      <c r="D312" s="145" t="s">
        <v>139</v>
      </c>
      <c r="E312" s="145" t="s">
        <v>40</v>
      </c>
      <c r="F312" s="145" t="s">
        <v>180</v>
      </c>
      <c r="G312" s="145" t="s">
        <v>930</v>
      </c>
      <c r="H312" s="146">
        <v>5316</v>
      </c>
      <c r="I312" s="144">
        <v>4</v>
      </c>
      <c r="J312" s="147">
        <f>อุดรธานี!F123</f>
        <v>70480.73</v>
      </c>
      <c r="K312" s="148">
        <f>อุดรธานี!AO123</f>
        <v>160083.51999999999</v>
      </c>
      <c r="L312" s="149">
        <f>อุดรธานี!AP123</f>
        <v>2013990.31</v>
      </c>
      <c r="M312" s="149">
        <f>อุดรธานี!AQ123</f>
        <v>2060441.6000000001</v>
      </c>
      <c r="N312" s="145"/>
      <c r="O312" s="145"/>
      <c r="P312" s="145"/>
      <c r="Q312" s="137">
        <f t="shared" si="27"/>
        <v>-46451.290000000037</v>
      </c>
      <c r="R312" s="138">
        <f t="shared" si="28"/>
        <v>378.85446012039131</v>
      </c>
    </row>
    <row r="313" spans="1:18" x14ac:dyDescent="0.35">
      <c r="A313" s="144">
        <v>4</v>
      </c>
      <c r="B313" s="145" t="s">
        <v>64</v>
      </c>
      <c r="C313" s="145" t="s">
        <v>39</v>
      </c>
      <c r="D313" s="145" t="s">
        <v>139</v>
      </c>
      <c r="E313" s="145" t="s">
        <v>40</v>
      </c>
      <c r="F313" s="145" t="s">
        <v>180</v>
      </c>
      <c r="G313" s="145" t="s">
        <v>931</v>
      </c>
      <c r="H313" s="146">
        <v>1456</v>
      </c>
      <c r="I313" s="144">
        <v>1</v>
      </c>
      <c r="J313" s="147">
        <f>อุดรธานี!F124</f>
        <v>45672.91</v>
      </c>
      <c r="K313" s="148">
        <f>อุดรธานี!AO124</f>
        <v>95130.510000000009</v>
      </c>
      <c r="L313" s="149">
        <f>อุดรธานี!AP124</f>
        <v>754569.16</v>
      </c>
      <c r="M313" s="149">
        <f>อุดรธานี!AQ124</f>
        <v>807242.92999999993</v>
      </c>
      <c r="N313" s="145"/>
      <c r="O313" s="145"/>
      <c r="P313" s="145"/>
      <c r="Q313" s="137">
        <f t="shared" si="27"/>
        <v>-52673.769999999902</v>
      </c>
      <c r="R313" s="138">
        <f t="shared" si="28"/>
        <v>518.2480494505495</v>
      </c>
    </row>
    <row r="314" spans="1:18" x14ac:dyDescent="0.35">
      <c r="A314" s="144">
        <v>5</v>
      </c>
      <c r="B314" s="145" t="s">
        <v>64</v>
      </c>
      <c r="C314" s="145" t="s">
        <v>39</v>
      </c>
      <c r="D314" s="145" t="s">
        <v>139</v>
      </c>
      <c r="E314" s="145" t="s">
        <v>40</v>
      </c>
      <c r="F314" s="145" t="s">
        <v>180</v>
      </c>
      <c r="G314" s="145" t="s">
        <v>932</v>
      </c>
      <c r="H314" s="146">
        <v>2839</v>
      </c>
      <c r="I314" s="144">
        <v>2</v>
      </c>
      <c r="J314" s="147">
        <f>อุดรธานี!F125</f>
        <v>202109.45</v>
      </c>
      <c r="K314" s="148">
        <f>อุดรธานี!AO125</f>
        <v>180969.57</v>
      </c>
      <c r="L314" s="149">
        <f>อุดรธานี!AP125</f>
        <v>651418.38</v>
      </c>
      <c r="M314" s="149">
        <f>อุดรธานี!AQ125</f>
        <v>701491.22</v>
      </c>
      <c r="N314" s="145"/>
      <c r="O314" s="145"/>
      <c r="P314" s="145"/>
      <c r="Q314" s="137">
        <f t="shared" si="27"/>
        <v>-50072.839999999967</v>
      </c>
      <c r="R314" s="138">
        <f t="shared" si="28"/>
        <v>229.45346248679112</v>
      </c>
    </row>
    <row r="315" spans="1:18" x14ac:dyDescent="0.35">
      <c r="A315" s="144">
        <v>6</v>
      </c>
      <c r="B315" s="145" t="s">
        <v>64</v>
      </c>
      <c r="C315" s="145" t="s">
        <v>39</v>
      </c>
      <c r="D315" s="145" t="s">
        <v>139</v>
      </c>
      <c r="E315" s="145" t="s">
        <v>40</v>
      </c>
      <c r="F315" s="145" t="s">
        <v>180</v>
      </c>
      <c r="G315" s="145" t="s">
        <v>933</v>
      </c>
      <c r="H315" s="146">
        <v>4500</v>
      </c>
      <c r="I315" s="144">
        <v>3</v>
      </c>
      <c r="J315" s="147">
        <f>อุดรธานี!F126</f>
        <v>370465.72</v>
      </c>
      <c r="K315" s="148">
        <f>อุดรธานี!AO126</f>
        <v>378405.1</v>
      </c>
      <c r="L315" s="149">
        <f>อุดรธานี!AP126</f>
        <v>1772093.4</v>
      </c>
      <c r="M315" s="149">
        <f>อุดรธานี!AQ126</f>
        <v>1823266.02</v>
      </c>
      <c r="N315" s="145"/>
      <c r="O315" s="145"/>
      <c r="P315" s="145"/>
      <c r="Q315" s="137">
        <f t="shared" si="27"/>
        <v>-51172.620000000112</v>
      </c>
      <c r="R315" s="138">
        <f t="shared" si="28"/>
        <v>393.7985333333333</v>
      </c>
    </row>
    <row r="316" spans="1:18" x14ac:dyDescent="0.35">
      <c r="A316" s="144">
        <v>7</v>
      </c>
      <c r="B316" s="145" t="s">
        <v>64</v>
      </c>
      <c r="C316" s="145" t="s">
        <v>39</v>
      </c>
      <c r="D316" s="145" t="s">
        <v>139</v>
      </c>
      <c r="E316" s="145" t="s">
        <v>40</v>
      </c>
      <c r="F316" s="145" t="s">
        <v>180</v>
      </c>
      <c r="G316" s="145" t="s">
        <v>934</v>
      </c>
      <c r="H316" s="146">
        <v>4502</v>
      </c>
      <c r="I316" s="144">
        <v>4</v>
      </c>
      <c r="J316" s="147">
        <f>อุดรธานี!F127</f>
        <v>739746.01</v>
      </c>
      <c r="K316" s="148">
        <f>อุดรธานี!AO127</f>
        <v>731009.72000000009</v>
      </c>
      <c r="L316" s="149">
        <f>อุดรธานี!AP127</f>
        <v>1150897.0299999998</v>
      </c>
      <c r="M316" s="149">
        <f>อุดรธานี!AQ127</f>
        <v>1122229.93</v>
      </c>
      <c r="N316" s="145"/>
      <c r="O316" s="145"/>
      <c r="P316" s="145"/>
      <c r="Q316" s="137">
        <f t="shared" si="27"/>
        <v>28667.09999999986</v>
      </c>
      <c r="R316" s="138">
        <f t="shared" si="28"/>
        <v>255.64127721012878</v>
      </c>
    </row>
    <row r="317" spans="1:18" x14ac:dyDescent="0.35">
      <c r="A317" s="144">
        <v>8</v>
      </c>
      <c r="B317" s="145" t="s">
        <v>64</v>
      </c>
      <c r="C317" s="145" t="s">
        <v>39</v>
      </c>
      <c r="D317" s="145" t="s">
        <v>139</v>
      </c>
      <c r="E317" s="145" t="s">
        <v>40</v>
      </c>
      <c r="F317" s="145" t="s">
        <v>180</v>
      </c>
      <c r="G317" s="145" t="s">
        <v>935</v>
      </c>
      <c r="H317" s="146">
        <v>4191</v>
      </c>
      <c r="I317" s="144">
        <v>3</v>
      </c>
      <c r="J317" s="147">
        <f>อุดรธานี!F128</f>
        <v>49956.68</v>
      </c>
      <c r="K317" s="148">
        <f>อุดรธานี!AO128</f>
        <v>95207.799999999988</v>
      </c>
      <c r="L317" s="149">
        <f>อุดรธานี!AP128</f>
        <v>1645893.72</v>
      </c>
      <c r="M317" s="149">
        <f>อุดรธานี!AQ128</f>
        <v>1447642.93</v>
      </c>
      <c r="N317" s="145"/>
      <c r="O317" s="145"/>
      <c r="P317" s="145"/>
      <c r="Q317" s="137">
        <f t="shared" si="27"/>
        <v>198250.79000000004</v>
      </c>
      <c r="R317" s="138">
        <f t="shared" si="28"/>
        <v>392.72100214745882</v>
      </c>
    </row>
    <row r="318" spans="1:18" x14ac:dyDescent="0.35">
      <c r="A318" s="144">
        <v>9</v>
      </c>
      <c r="B318" s="145" t="s">
        <v>64</v>
      </c>
      <c r="C318" s="145" t="s">
        <v>39</v>
      </c>
      <c r="D318" s="145" t="s">
        <v>139</v>
      </c>
      <c r="E318" s="145" t="s">
        <v>40</v>
      </c>
      <c r="F318" s="145" t="s">
        <v>180</v>
      </c>
      <c r="G318" s="145" t="s">
        <v>936</v>
      </c>
      <c r="H318" s="146">
        <v>3088</v>
      </c>
      <c r="I318" s="144">
        <v>3</v>
      </c>
      <c r="J318" s="147">
        <f>อุดรธานี!F129</f>
        <v>653167.42000000004</v>
      </c>
      <c r="K318" s="148">
        <f>อุดรธานี!AO129</f>
        <v>556426.94000000006</v>
      </c>
      <c r="L318" s="149">
        <f>อุดรธานี!AP129</f>
        <v>1354732.41</v>
      </c>
      <c r="M318" s="149">
        <f>อุดรธานี!AQ129</f>
        <v>1549950.81</v>
      </c>
      <c r="N318" s="145"/>
      <c r="O318" s="145"/>
      <c r="P318" s="145"/>
      <c r="Q318" s="137">
        <f t="shared" si="27"/>
        <v>-195218.40000000014</v>
      </c>
      <c r="R318" s="138">
        <f t="shared" si="28"/>
        <v>438.70868199481862</v>
      </c>
    </row>
    <row r="319" spans="1:18" x14ac:dyDescent="0.35">
      <c r="A319" s="144">
        <v>10</v>
      </c>
      <c r="B319" s="145" t="s">
        <v>64</v>
      </c>
      <c r="C319" s="145" t="s">
        <v>39</v>
      </c>
      <c r="D319" s="145" t="s">
        <v>139</v>
      </c>
      <c r="E319" s="145" t="s">
        <v>40</v>
      </c>
      <c r="F319" s="145" t="s">
        <v>180</v>
      </c>
      <c r="G319" s="145" t="s">
        <v>937</v>
      </c>
      <c r="H319" s="146">
        <v>2809</v>
      </c>
      <c r="I319" s="144">
        <v>2</v>
      </c>
      <c r="J319" s="147">
        <f>อุดรธานี!F130</f>
        <v>185041.5</v>
      </c>
      <c r="K319" s="148">
        <f>อุดรธานี!AO130</f>
        <v>188437</v>
      </c>
      <c r="L319" s="149">
        <f>อุดรธานี!AP130</f>
        <v>1245673.08</v>
      </c>
      <c r="M319" s="149">
        <f>อุดรธานี!AQ130</f>
        <v>1310999.3700000001</v>
      </c>
      <c r="N319" s="145"/>
      <c r="O319" s="145"/>
      <c r="P319" s="145"/>
      <c r="Q319" s="137">
        <f t="shared" si="27"/>
        <v>-65326.290000000037</v>
      </c>
      <c r="R319" s="138">
        <f t="shared" si="28"/>
        <v>443.45784264862942</v>
      </c>
    </row>
    <row r="320" spans="1:18" x14ac:dyDescent="0.35">
      <c r="A320" s="144">
        <v>11</v>
      </c>
      <c r="B320" s="145" t="s">
        <v>64</v>
      </c>
      <c r="C320" s="145" t="s">
        <v>39</v>
      </c>
      <c r="D320" s="145" t="s">
        <v>139</v>
      </c>
      <c r="E320" s="145" t="s">
        <v>40</v>
      </c>
      <c r="F320" s="145" t="s">
        <v>180</v>
      </c>
      <c r="G320" s="145" t="s">
        <v>938</v>
      </c>
      <c r="H320" s="146">
        <v>2809</v>
      </c>
      <c r="I320" s="144">
        <v>2</v>
      </c>
      <c r="J320" s="147">
        <f>อุดรธานี!F131</f>
        <v>43041.3</v>
      </c>
      <c r="K320" s="148">
        <f>อุดรธานี!AO131</f>
        <v>-231830.8</v>
      </c>
      <c r="L320" s="149">
        <f>อุดรธานี!AP131</f>
        <v>936825.27</v>
      </c>
      <c r="M320" s="149">
        <f>อุดรธานี!AQ131</f>
        <v>1123994.98</v>
      </c>
      <c r="N320" s="145"/>
      <c r="O320" s="145"/>
      <c r="P320" s="145"/>
      <c r="Q320" s="137">
        <f t="shared" si="27"/>
        <v>-187169.70999999996</v>
      </c>
      <c r="R320" s="138">
        <f t="shared" si="28"/>
        <v>333.50846208615167</v>
      </c>
    </row>
    <row r="321" spans="1:18" s="156" customFormat="1" x14ac:dyDescent="0.35">
      <c r="A321" s="150">
        <v>10</v>
      </c>
      <c r="B321" s="151" t="s">
        <v>64</v>
      </c>
      <c r="C321" s="151"/>
      <c r="D321" s="151"/>
      <c r="E321" s="151" t="s">
        <v>77</v>
      </c>
      <c r="F321" s="151"/>
      <c r="G321" s="151" t="s">
        <v>327</v>
      </c>
      <c r="H321" s="157">
        <f>SUM(H310:H320)</f>
        <v>37650</v>
      </c>
      <c r="I321" s="150"/>
      <c r="J321" s="153">
        <f>SUM(J310:J320)</f>
        <v>2553759.3899999997</v>
      </c>
      <c r="K321" s="153">
        <f t="shared" ref="K321:M321" si="34">SUM(K310:K320)</f>
        <v>2477119.9600000004</v>
      </c>
      <c r="L321" s="153">
        <f t="shared" si="34"/>
        <v>13395629.279999999</v>
      </c>
      <c r="M321" s="153">
        <f t="shared" si="34"/>
        <v>13924330.350000001</v>
      </c>
      <c r="N321" s="151">
        <v>10</v>
      </c>
      <c r="O321" s="151">
        <v>10</v>
      </c>
      <c r="P321" s="151">
        <f>N321-O321</f>
        <v>0</v>
      </c>
      <c r="Q321" s="154">
        <f t="shared" si="27"/>
        <v>-528701.07000000216</v>
      </c>
      <c r="R321" s="155">
        <f>L321/H321</f>
        <v>355.79360637450196</v>
      </c>
    </row>
    <row r="322" spans="1:18" x14ac:dyDescent="0.35">
      <c r="A322" s="144">
        <v>1</v>
      </c>
      <c r="B322" s="145" t="s">
        <v>64</v>
      </c>
      <c r="C322" s="145" t="s">
        <v>328</v>
      </c>
      <c r="D322" s="145" t="s">
        <v>158</v>
      </c>
      <c r="E322" s="145" t="s">
        <v>49</v>
      </c>
      <c r="F322" s="145" t="s">
        <v>329</v>
      </c>
      <c r="G322" s="145" t="s">
        <v>330</v>
      </c>
      <c r="H322" s="146"/>
      <c r="I322" s="144"/>
      <c r="J322" s="147"/>
      <c r="K322" s="148"/>
      <c r="L322" s="149"/>
      <c r="M322" s="149"/>
      <c r="N322" s="145"/>
      <c r="O322" s="145"/>
      <c r="P322" s="145"/>
    </row>
    <row r="323" spans="1:18" x14ac:dyDescent="0.35">
      <c r="A323" s="144">
        <v>2</v>
      </c>
      <c r="B323" s="145" t="s">
        <v>64</v>
      </c>
      <c r="C323" s="145" t="s">
        <v>328</v>
      </c>
      <c r="D323" s="145" t="s">
        <v>158</v>
      </c>
      <c r="E323" s="145" t="s">
        <v>49</v>
      </c>
      <c r="F323" s="145" t="s">
        <v>180</v>
      </c>
      <c r="G323" s="145" t="s">
        <v>939</v>
      </c>
      <c r="H323" s="146">
        <v>8788</v>
      </c>
      <c r="I323" s="144">
        <v>5</v>
      </c>
      <c r="J323" s="147">
        <f>อุดรธานี!F132</f>
        <v>114177.3</v>
      </c>
      <c r="K323" s="148">
        <f>อุดรธานี!AO132</f>
        <v>237633.77999999997</v>
      </c>
      <c r="L323" s="149">
        <f>อุดรธานี!AP132</f>
        <v>2014931.5899999999</v>
      </c>
      <c r="M323" s="149">
        <f>อุดรธานี!AQ132</f>
        <v>2042766.3900000001</v>
      </c>
      <c r="N323" s="145"/>
      <c r="O323" s="145"/>
      <c r="P323" s="145"/>
      <c r="Q323" s="137">
        <f t="shared" si="27"/>
        <v>-27834.800000000279</v>
      </c>
      <c r="R323" s="138">
        <f t="shared" si="28"/>
        <v>229.28215634956757</v>
      </c>
    </row>
    <row r="324" spans="1:18" x14ac:dyDescent="0.35">
      <c r="A324" s="144">
        <v>3</v>
      </c>
      <c r="B324" s="145" t="s">
        <v>64</v>
      </c>
      <c r="C324" s="145" t="s">
        <v>328</v>
      </c>
      <c r="D324" s="145" t="s">
        <v>158</v>
      </c>
      <c r="E324" s="145" t="s">
        <v>49</v>
      </c>
      <c r="F324" s="145" t="s">
        <v>180</v>
      </c>
      <c r="G324" s="145" t="s">
        <v>940</v>
      </c>
      <c r="H324" s="146">
        <v>4890</v>
      </c>
      <c r="I324" s="144">
        <v>4</v>
      </c>
      <c r="J324" s="147">
        <f>อุดรธานี!F133</f>
        <v>418773.76000000001</v>
      </c>
      <c r="K324" s="148">
        <f>อุดรธานี!AO133</f>
        <v>563020.54</v>
      </c>
      <c r="L324" s="149">
        <f>อุดรธานี!AP133</f>
        <v>2195880.35</v>
      </c>
      <c r="M324" s="149">
        <f>อุดรธานี!AQ133</f>
        <v>2136516.48</v>
      </c>
      <c r="N324" s="145"/>
      <c r="O324" s="145"/>
      <c r="P324" s="145"/>
      <c r="Q324" s="137">
        <f t="shared" si="27"/>
        <v>59363.870000000112</v>
      </c>
      <c r="R324" s="138">
        <f t="shared" si="28"/>
        <v>449.05528629856855</v>
      </c>
    </row>
    <row r="325" spans="1:18" x14ac:dyDescent="0.35">
      <c r="A325" s="144">
        <v>4</v>
      </c>
      <c r="B325" s="145" t="s">
        <v>64</v>
      </c>
      <c r="C325" s="145" t="s">
        <v>328</v>
      </c>
      <c r="D325" s="145" t="s">
        <v>158</v>
      </c>
      <c r="E325" s="145" t="s">
        <v>49</v>
      </c>
      <c r="F325" s="145" t="s">
        <v>180</v>
      </c>
      <c r="G325" s="145" t="s">
        <v>941</v>
      </c>
      <c r="H325" s="146">
        <v>8526</v>
      </c>
      <c r="I325" s="144">
        <v>5</v>
      </c>
      <c r="J325" s="147">
        <f>อุดรธานี!F134</f>
        <v>858907.39</v>
      </c>
      <c r="K325" s="148">
        <f>อุดรธานี!AO134</f>
        <v>1072071.4299999997</v>
      </c>
      <c r="L325" s="149">
        <f>อุดรธานี!AP134</f>
        <v>3559701.99</v>
      </c>
      <c r="M325" s="149">
        <f>อุดรธานี!AQ134</f>
        <v>2574314.5</v>
      </c>
      <c r="N325" s="145"/>
      <c r="O325" s="145"/>
      <c r="P325" s="145"/>
      <c r="Q325" s="137">
        <f t="shared" si="27"/>
        <v>985387.49000000022</v>
      </c>
      <c r="R325" s="138">
        <f t="shared" si="28"/>
        <v>417.51137579169603</v>
      </c>
    </row>
    <row r="326" spans="1:18" x14ac:dyDescent="0.35">
      <c r="A326" s="144">
        <v>5</v>
      </c>
      <c r="B326" s="145" t="s">
        <v>64</v>
      </c>
      <c r="C326" s="145" t="s">
        <v>328</v>
      </c>
      <c r="D326" s="145" t="s">
        <v>158</v>
      </c>
      <c r="E326" s="145" t="s">
        <v>49</v>
      </c>
      <c r="F326" s="145" t="s">
        <v>180</v>
      </c>
      <c r="G326" s="145" t="s">
        <v>942</v>
      </c>
      <c r="H326" s="146">
        <v>6442</v>
      </c>
      <c r="I326" s="144">
        <v>5</v>
      </c>
      <c r="J326" s="147">
        <f>อุดรธานี!F135</f>
        <v>594565.86</v>
      </c>
      <c r="K326" s="148">
        <f>อุดรธานี!AO135</f>
        <v>700681.93</v>
      </c>
      <c r="L326" s="149">
        <f>อุดรธานี!AP135</f>
        <v>2785292.8099999996</v>
      </c>
      <c r="M326" s="149">
        <f>อุดรธานี!AQ135</f>
        <v>1778719.03</v>
      </c>
      <c r="N326" s="145"/>
      <c r="O326" s="145"/>
      <c r="P326" s="145"/>
      <c r="Q326" s="137">
        <f t="shared" ref="Q326:Q389" si="35">L326-M326</f>
        <v>1006573.7799999996</v>
      </c>
      <c r="R326" s="138">
        <f t="shared" ref="R326:R389" si="36">L326/H326</f>
        <v>432.36460881713748</v>
      </c>
    </row>
    <row r="327" spans="1:18" x14ac:dyDescent="0.35">
      <c r="A327" s="144">
        <v>6</v>
      </c>
      <c r="B327" s="145" t="s">
        <v>64</v>
      </c>
      <c r="C327" s="145" t="s">
        <v>328</v>
      </c>
      <c r="D327" s="145" t="s">
        <v>158</v>
      </c>
      <c r="E327" s="145" t="s">
        <v>49</v>
      </c>
      <c r="F327" s="145" t="s">
        <v>180</v>
      </c>
      <c r="G327" s="145" t="s">
        <v>943</v>
      </c>
      <c r="H327" s="146">
        <v>3652</v>
      </c>
      <c r="I327" s="144">
        <v>3</v>
      </c>
      <c r="J327" s="147">
        <f>อุดรธานี!F136</f>
        <v>670582.24</v>
      </c>
      <c r="K327" s="148">
        <f>อุดรธานี!AO136</f>
        <v>817787.08000000007</v>
      </c>
      <c r="L327" s="149">
        <f>อุดรธานี!AP136</f>
        <v>1442176.04</v>
      </c>
      <c r="M327" s="149">
        <f>อุดรธานี!AQ136</f>
        <v>1260503.6399999999</v>
      </c>
      <c r="N327" s="145"/>
      <c r="O327" s="145"/>
      <c r="P327" s="145"/>
      <c r="Q327" s="137">
        <f t="shared" si="35"/>
        <v>181672.40000000014</v>
      </c>
      <c r="R327" s="138">
        <f t="shared" si="36"/>
        <v>394.90033953997812</v>
      </c>
    </row>
    <row r="328" spans="1:18" x14ac:dyDescent="0.35">
      <c r="A328" s="144">
        <v>7</v>
      </c>
      <c r="B328" s="145" t="s">
        <v>64</v>
      </c>
      <c r="C328" s="145" t="s">
        <v>328</v>
      </c>
      <c r="D328" s="145" t="s">
        <v>158</v>
      </c>
      <c r="E328" s="145" t="s">
        <v>49</v>
      </c>
      <c r="F328" s="145" t="s">
        <v>180</v>
      </c>
      <c r="G328" s="145" t="s">
        <v>944</v>
      </c>
      <c r="H328" s="146">
        <v>7302</v>
      </c>
      <c r="I328" s="144">
        <v>5</v>
      </c>
      <c r="J328" s="147">
        <f>อุดรธานี!F137</f>
        <v>334504.2</v>
      </c>
      <c r="K328" s="148">
        <f>อุดรธานี!AO137</f>
        <v>721412.69</v>
      </c>
      <c r="L328" s="149">
        <f>อุดรธานี!AP137</f>
        <v>2329876.88</v>
      </c>
      <c r="M328" s="149">
        <f>อุดรธานี!AQ137</f>
        <v>2123065.06</v>
      </c>
      <c r="N328" s="145"/>
      <c r="O328" s="145"/>
      <c r="P328" s="145"/>
      <c r="Q328" s="137">
        <f t="shared" si="35"/>
        <v>206811.81999999983</v>
      </c>
      <c r="R328" s="138">
        <f t="shared" si="36"/>
        <v>319.07379895918928</v>
      </c>
    </row>
    <row r="329" spans="1:18" x14ac:dyDescent="0.35">
      <c r="A329" s="144">
        <v>8</v>
      </c>
      <c r="B329" s="145" t="s">
        <v>64</v>
      </c>
      <c r="C329" s="145" t="s">
        <v>328</v>
      </c>
      <c r="D329" s="145" t="s">
        <v>158</v>
      </c>
      <c r="E329" s="145" t="s">
        <v>49</v>
      </c>
      <c r="F329" s="145" t="s">
        <v>180</v>
      </c>
      <c r="G329" s="145" t="s">
        <v>945</v>
      </c>
      <c r="H329" s="146">
        <v>3122</v>
      </c>
      <c r="I329" s="144">
        <v>3</v>
      </c>
      <c r="J329" s="147">
        <f>อุดรธานี!F138</f>
        <v>548492.67000000004</v>
      </c>
      <c r="K329" s="148">
        <f>อุดรธานี!AO138</f>
        <v>754498.41000000015</v>
      </c>
      <c r="L329" s="149">
        <f>อุดรธานี!AP138</f>
        <v>2167836.1</v>
      </c>
      <c r="M329" s="149">
        <f>อุดรธานี!AQ138</f>
        <v>2111878.9</v>
      </c>
      <c r="N329" s="145"/>
      <c r="O329" s="145"/>
      <c r="P329" s="145"/>
      <c r="Q329" s="137">
        <f t="shared" si="35"/>
        <v>55957.200000000186</v>
      </c>
      <c r="R329" s="138">
        <f t="shared" si="36"/>
        <v>694.37415118513775</v>
      </c>
    </row>
    <row r="330" spans="1:18" x14ac:dyDescent="0.35">
      <c r="A330" s="144">
        <v>9</v>
      </c>
      <c r="B330" s="145" t="s">
        <v>64</v>
      </c>
      <c r="C330" s="145" t="s">
        <v>328</v>
      </c>
      <c r="D330" s="145" t="s">
        <v>158</v>
      </c>
      <c r="E330" s="145" t="s">
        <v>49</v>
      </c>
      <c r="F330" s="145" t="s">
        <v>180</v>
      </c>
      <c r="G330" s="145" t="s">
        <v>946</v>
      </c>
      <c r="H330" s="146">
        <v>3540</v>
      </c>
      <c r="I330" s="144">
        <v>3</v>
      </c>
      <c r="J330" s="147">
        <f>อุดรธานี!F139</f>
        <v>271826.17</v>
      </c>
      <c r="K330" s="148">
        <f>อุดรธานี!AO139</f>
        <v>501108.78</v>
      </c>
      <c r="L330" s="149">
        <f>อุดรธานี!AP139</f>
        <v>2386744.31</v>
      </c>
      <c r="M330" s="149">
        <f>อุดรธานี!AQ139</f>
        <v>2400624.2399999998</v>
      </c>
      <c r="N330" s="145"/>
      <c r="O330" s="145"/>
      <c r="P330" s="145"/>
      <c r="Q330" s="137">
        <f t="shared" si="35"/>
        <v>-13879.929999999702</v>
      </c>
      <c r="R330" s="138">
        <f t="shared" si="36"/>
        <v>674.22155649717513</v>
      </c>
    </row>
    <row r="331" spans="1:18" x14ac:dyDescent="0.35">
      <c r="A331" s="144">
        <v>10</v>
      </c>
      <c r="B331" s="145" t="s">
        <v>64</v>
      </c>
      <c r="C331" s="145" t="s">
        <v>328</v>
      </c>
      <c r="D331" s="145" t="s">
        <v>158</v>
      </c>
      <c r="E331" s="145" t="s">
        <v>49</v>
      </c>
      <c r="F331" s="145" t="s">
        <v>180</v>
      </c>
      <c r="G331" s="145" t="s">
        <v>947</v>
      </c>
      <c r="H331" s="146">
        <v>8043</v>
      </c>
      <c r="I331" s="144">
        <v>5</v>
      </c>
      <c r="J331" s="147">
        <f>อุดรธานี!F140</f>
        <v>348342.76</v>
      </c>
      <c r="K331" s="148">
        <f>อุดรธานี!AO140</f>
        <v>514894.51</v>
      </c>
      <c r="L331" s="149">
        <f>อุดรธานี!AP140</f>
        <v>2556429.83</v>
      </c>
      <c r="M331" s="149">
        <f>อุดรธานี!AQ140</f>
        <v>2389449.92</v>
      </c>
      <c r="N331" s="145"/>
      <c r="O331" s="145"/>
      <c r="P331" s="145"/>
      <c r="Q331" s="137">
        <f t="shared" si="35"/>
        <v>166979.91000000015</v>
      </c>
      <c r="R331" s="138">
        <f t="shared" si="36"/>
        <v>317.84531020763399</v>
      </c>
    </row>
    <row r="332" spans="1:18" x14ac:dyDescent="0.35">
      <c r="A332" s="144">
        <v>11</v>
      </c>
      <c r="B332" s="145" t="s">
        <v>64</v>
      </c>
      <c r="C332" s="145" t="s">
        <v>328</v>
      </c>
      <c r="D332" s="145" t="s">
        <v>158</v>
      </c>
      <c r="E332" s="145" t="s">
        <v>49</v>
      </c>
      <c r="F332" s="145" t="s">
        <v>180</v>
      </c>
      <c r="G332" s="145" t="s">
        <v>948</v>
      </c>
      <c r="H332" s="146">
        <v>4264</v>
      </c>
      <c r="I332" s="144">
        <v>3</v>
      </c>
      <c r="J332" s="147">
        <f>อุดรธานี!F141</f>
        <v>460098.23</v>
      </c>
      <c r="K332" s="148">
        <f>อุดรธานี!AO141</f>
        <v>532575.15</v>
      </c>
      <c r="L332" s="149">
        <f>อุดรธานี!AP141</f>
        <v>2163580.86</v>
      </c>
      <c r="M332" s="149">
        <f>อุดรธานี!AQ141</f>
        <v>2063033.48</v>
      </c>
      <c r="N332" s="145"/>
      <c r="O332" s="145"/>
      <c r="P332" s="145"/>
      <c r="Q332" s="137">
        <f t="shared" si="35"/>
        <v>100547.37999999989</v>
      </c>
      <c r="R332" s="138">
        <f t="shared" si="36"/>
        <v>507.40639305816131</v>
      </c>
    </row>
    <row r="333" spans="1:18" x14ac:dyDescent="0.35">
      <c r="A333" s="144">
        <v>12</v>
      </c>
      <c r="B333" s="145" t="s">
        <v>64</v>
      </c>
      <c r="C333" s="145" t="s">
        <v>328</v>
      </c>
      <c r="D333" s="145" t="s">
        <v>158</v>
      </c>
      <c r="E333" s="145" t="s">
        <v>49</v>
      </c>
      <c r="F333" s="145" t="s">
        <v>180</v>
      </c>
      <c r="G333" s="145" t="s">
        <v>949</v>
      </c>
      <c r="H333" s="146">
        <v>4511</v>
      </c>
      <c r="I333" s="144">
        <v>4</v>
      </c>
      <c r="J333" s="147">
        <f>อุดรธานี!F142</f>
        <v>222458.49</v>
      </c>
      <c r="K333" s="148">
        <f>อุดรธานี!AO142</f>
        <v>318547.3</v>
      </c>
      <c r="L333" s="149">
        <f>อุดรธานี!AP142</f>
        <v>2406241.8299999996</v>
      </c>
      <c r="M333" s="149">
        <f>อุดรธานี!AQ142</f>
        <v>1618772.41</v>
      </c>
      <c r="N333" s="145"/>
      <c r="O333" s="145"/>
      <c r="P333" s="145"/>
      <c r="Q333" s="137">
        <f t="shared" si="35"/>
        <v>787469.41999999969</v>
      </c>
      <c r="R333" s="138">
        <f t="shared" si="36"/>
        <v>533.41649966747946</v>
      </c>
    </row>
    <row r="334" spans="1:18" x14ac:dyDescent="0.35">
      <c r="A334" s="144">
        <v>13</v>
      </c>
      <c r="B334" s="145" t="s">
        <v>64</v>
      </c>
      <c r="C334" s="145" t="s">
        <v>328</v>
      </c>
      <c r="D334" s="145" t="s">
        <v>158</v>
      </c>
      <c r="E334" s="145" t="s">
        <v>49</v>
      </c>
      <c r="F334" s="145" t="s">
        <v>180</v>
      </c>
      <c r="G334" s="145" t="s">
        <v>950</v>
      </c>
      <c r="H334" s="146">
        <v>4153</v>
      </c>
      <c r="I334" s="144">
        <v>3</v>
      </c>
      <c r="J334" s="147">
        <f>อุดรธานี!F143</f>
        <v>408896.14</v>
      </c>
      <c r="K334" s="148">
        <f>อุดรธานี!AO143</f>
        <v>486697.61</v>
      </c>
      <c r="L334" s="149">
        <f>อุดรธานี!AP143</f>
        <v>1867970.41</v>
      </c>
      <c r="M334" s="149">
        <f>อุดรธานี!AQ143</f>
        <v>1785228.9600000002</v>
      </c>
      <c r="N334" s="145"/>
      <c r="O334" s="145"/>
      <c r="P334" s="145"/>
      <c r="Q334" s="137">
        <f t="shared" si="35"/>
        <v>82741.449999999721</v>
      </c>
      <c r="R334" s="138">
        <f t="shared" si="36"/>
        <v>449.78820370816277</v>
      </c>
    </row>
    <row r="335" spans="1:18" x14ac:dyDescent="0.35">
      <c r="A335" s="144">
        <v>14</v>
      </c>
      <c r="B335" s="145" t="s">
        <v>64</v>
      </c>
      <c r="C335" s="145" t="s">
        <v>328</v>
      </c>
      <c r="D335" s="145" t="s">
        <v>158</v>
      </c>
      <c r="E335" s="145" t="s">
        <v>49</v>
      </c>
      <c r="F335" s="145" t="s">
        <v>180</v>
      </c>
      <c r="G335" s="145" t="s">
        <v>951</v>
      </c>
      <c r="H335" s="146">
        <v>2552</v>
      </c>
      <c r="I335" s="144">
        <v>2</v>
      </c>
      <c r="J335" s="147">
        <f>อุดรธานี!F144</f>
        <v>271095.57</v>
      </c>
      <c r="K335" s="148">
        <f>อุดรธานี!AO144</f>
        <v>341334.13</v>
      </c>
      <c r="L335" s="149">
        <f>อุดรธานี!AP144</f>
        <v>1626392.17</v>
      </c>
      <c r="M335" s="149">
        <f>อุดรธานี!AQ144</f>
        <v>1601570.91</v>
      </c>
      <c r="N335" s="145"/>
      <c r="O335" s="145"/>
      <c r="P335" s="145"/>
      <c r="Q335" s="137">
        <f t="shared" si="35"/>
        <v>24821.260000000009</v>
      </c>
      <c r="R335" s="138">
        <f t="shared" si="36"/>
        <v>637.30100705329153</v>
      </c>
    </row>
    <row r="336" spans="1:18" x14ac:dyDescent="0.35">
      <c r="A336" s="144">
        <v>15</v>
      </c>
      <c r="B336" s="145" t="s">
        <v>64</v>
      </c>
      <c r="C336" s="145" t="s">
        <v>328</v>
      </c>
      <c r="D336" s="145" t="s">
        <v>158</v>
      </c>
      <c r="E336" s="145" t="s">
        <v>49</v>
      </c>
      <c r="F336" s="145" t="s">
        <v>180</v>
      </c>
      <c r="G336" s="145" t="s">
        <v>952</v>
      </c>
      <c r="H336" s="146">
        <v>5199</v>
      </c>
      <c r="I336" s="144">
        <v>4</v>
      </c>
      <c r="J336" s="147">
        <f>อุดรธานี!F145</f>
        <v>143432.43</v>
      </c>
      <c r="K336" s="148">
        <f>อุดรธานี!AO145</f>
        <v>456699.26000000007</v>
      </c>
      <c r="L336" s="149">
        <f>อุดรธานี!AP145</f>
        <v>2625035.9900000002</v>
      </c>
      <c r="M336" s="149">
        <f>อุดรธานี!AQ145</f>
        <v>2392592.19</v>
      </c>
      <c r="N336" s="145"/>
      <c r="O336" s="145"/>
      <c r="P336" s="145"/>
      <c r="Q336" s="137">
        <f t="shared" si="35"/>
        <v>232443.80000000028</v>
      </c>
      <c r="R336" s="138">
        <f t="shared" si="36"/>
        <v>504.9117118676669</v>
      </c>
    </row>
    <row r="337" spans="1:18" x14ac:dyDescent="0.35">
      <c r="A337" s="144">
        <v>16</v>
      </c>
      <c r="B337" s="145" t="s">
        <v>64</v>
      </c>
      <c r="C337" s="145" t="s">
        <v>328</v>
      </c>
      <c r="D337" s="145" t="s">
        <v>158</v>
      </c>
      <c r="E337" s="145" t="s">
        <v>49</v>
      </c>
      <c r="F337" s="145" t="s">
        <v>180</v>
      </c>
      <c r="G337" s="145" t="s">
        <v>953</v>
      </c>
      <c r="H337" s="146">
        <v>7299</v>
      </c>
      <c r="I337" s="144">
        <v>5</v>
      </c>
      <c r="J337" s="147">
        <f>อุดรธานี!F146</f>
        <v>490915.38</v>
      </c>
      <c r="K337" s="148">
        <f>อุดรธานี!AO146</f>
        <v>762873.36</v>
      </c>
      <c r="L337" s="149">
        <f>อุดรธานี!AP146</f>
        <v>2420773.81</v>
      </c>
      <c r="M337" s="149">
        <f>อุดรธานี!AQ146</f>
        <v>2101771.39</v>
      </c>
      <c r="N337" s="145"/>
      <c r="O337" s="145"/>
      <c r="P337" s="145"/>
      <c r="Q337" s="137">
        <f t="shared" si="35"/>
        <v>319002.41999999993</v>
      </c>
      <c r="R337" s="138">
        <f t="shared" si="36"/>
        <v>331.65828332648312</v>
      </c>
    </row>
    <row r="338" spans="1:18" s="156" customFormat="1" x14ac:dyDescent="0.35">
      <c r="A338" s="150">
        <v>11</v>
      </c>
      <c r="B338" s="151" t="s">
        <v>64</v>
      </c>
      <c r="C338" s="151"/>
      <c r="D338" s="151"/>
      <c r="E338" s="151" t="s">
        <v>77</v>
      </c>
      <c r="F338" s="151"/>
      <c r="G338" s="151" t="s">
        <v>331</v>
      </c>
      <c r="H338" s="157">
        <f>SUM(H322:H337)</f>
        <v>82283</v>
      </c>
      <c r="I338" s="150"/>
      <c r="J338" s="153">
        <f>SUM(J322:J337)</f>
        <v>6157068.5899999999</v>
      </c>
      <c r="K338" s="153">
        <f t="shared" ref="K338:M338" si="37">SUM(K322:K337)</f>
        <v>8781835.959999999</v>
      </c>
      <c r="L338" s="153">
        <f t="shared" si="37"/>
        <v>34548864.969999999</v>
      </c>
      <c r="M338" s="153">
        <f t="shared" si="37"/>
        <v>30380807.500000007</v>
      </c>
      <c r="N338" s="151">
        <v>15</v>
      </c>
      <c r="O338" s="151">
        <v>15</v>
      </c>
      <c r="P338" s="151">
        <f>N338-O338</f>
        <v>0</v>
      </c>
      <c r="Q338" s="154">
        <f t="shared" si="35"/>
        <v>4168057.4699999914</v>
      </c>
      <c r="R338" s="155">
        <f>L338/H338</f>
        <v>419.87852861465916</v>
      </c>
    </row>
    <row r="339" spans="1:18" x14ac:dyDescent="0.35">
      <c r="A339" s="144">
        <v>1</v>
      </c>
      <c r="B339" s="145" t="s">
        <v>64</v>
      </c>
      <c r="C339" s="145" t="s">
        <v>332</v>
      </c>
      <c r="D339" s="145" t="s">
        <v>143</v>
      </c>
      <c r="E339" s="145" t="s">
        <v>50</v>
      </c>
      <c r="F339" s="145" t="s">
        <v>210</v>
      </c>
      <c r="G339" s="145" t="s">
        <v>333</v>
      </c>
      <c r="H339" s="146"/>
      <c r="I339" s="144"/>
      <c r="J339" s="147"/>
      <c r="K339" s="148"/>
      <c r="L339" s="149"/>
      <c r="M339" s="149"/>
      <c r="N339" s="145"/>
      <c r="O339" s="145"/>
      <c r="P339" s="145"/>
    </row>
    <row r="340" spans="1:18" x14ac:dyDescent="0.35">
      <c r="A340" s="144">
        <v>2</v>
      </c>
      <c r="B340" s="145" t="s">
        <v>64</v>
      </c>
      <c r="C340" s="145" t="s">
        <v>332</v>
      </c>
      <c r="D340" s="145" t="s">
        <v>143</v>
      </c>
      <c r="E340" s="145" t="s">
        <v>50</v>
      </c>
      <c r="F340" s="145" t="s">
        <v>180</v>
      </c>
      <c r="G340" s="145" t="s">
        <v>954</v>
      </c>
      <c r="H340" s="146">
        <v>3325</v>
      </c>
      <c r="I340" s="144">
        <v>3</v>
      </c>
      <c r="J340" s="147">
        <f>อุดรธานี!F147</f>
        <v>568857.28</v>
      </c>
      <c r="K340" s="148">
        <f>อุดรธานี!AO147</f>
        <v>1326431.6000000001</v>
      </c>
      <c r="L340" s="149">
        <f>อุดรธานี!AP147</f>
        <v>2059684.07</v>
      </c>
      <c r="M340" s="149">
        <f>อุดรธานี!AQ147</f>
        <v>1665744.96</v>
      </c>
      <c r="N340" s="145"/>
      <c r="O340" s="145"/>
      <c r="P340" s="145"/>
      <c r="Q340" s="137">
        <f t="shared" si="35"/>
        <v>393939.1100000001</v>
      </c>
      <c r="R340" s="138">
        <f t="shared" si="36"/>
        <v>619.45385563909781</v>
      </c>
    </row>
    <row r="341" spans="1:18" x14ac:dyDescent="0.35">
      <c r="A341" s="144">
        <v>3</v>
      </c>
      <c r="B341" s="145" t="s">
        <v>64</v>
      </c>
      <c r="C341" s="145" t="s">
        <v>332</v>
      </c>
      <c r="D341" s="145" t="s">
        <v>143</v>
      </c>
      <c r="E341" s="145" t="s">
        <v>50</v>
      </c>
      <c r="F341" s="145" t="s">
        <v>180</v>
      </c>
      <c r="G341" s="145" t="s">
        <v>955</v>
      </c>
      <c r="H341" s="146">
        <v>5397</v>
      </c>
      <c r="I341" s="144">
        <v>4</v>
      </c>
      <c r="J341" s="147">
        <f>อุดรธานี!F148</f>
        <v>1313774.48</v>
      </c>
      <c r="K341" s="148">
        <f>อุดรธานี!AO148</f>
        <v>1385120.36</v>
      </c>
      <c r="L341" s="149">
        <f>อุดรธานี!AP148</f>
        <v>2519906.2400000002</v>
      </c>
      <c r="M341" s="149">
        <f>อุดรธานี!AQ148</f>
        <v>1988092.89</v>
      </c>
      <c r="N341" s="145"/>
      <c r="O341" s="145"/>
      <c r="P341" s="145"/>
      <c r="Q341" s="137">
        <f t="shared" si="35"/>
        <v>531813.35000000033</v>
      </c>
      <c r="R341" s="138">
        <f t="shared" si="36"/>
        <v>466.90869742449513</v>
      </c>
    </row>
    <row r="342" spans="1:18" x14ac:dyDescent="0.35">
      <c r="A342" s="144">
        <v>4</v>
      </c>
      <c r="B342" s="145" t="s">
        <v>64</v>
      </c>
      <c r="C342" s="145" t="s">
        <v>332</v>
      </c>
      <c r="D342" s="145" t="s">
        <v>143</v>
      </c>
      <c r="E342" s="145" t="s">
        <v>50</v>
      </c>
      <c r="F342" s="145" t="s">
        <v>180</v>
      </c>
      <c r="G342" s="145" t="s">
        <v>956</v>
      </c>
      <c r="H342" s="146">
        <v>2048</v>
      </c>
      <c r="I342" s="144">
        <v>2</v>
      </c>
      <c r="J342" s="147">
        <f>อุดรธานี!F149</f>
        <v>663213.66</v>
      </c>
      <c r="K342" s="148">
        <f>อุดรธานี!AO149</f>
        <v>695048.06</v>
      </c>
      <c r="L342" s="149">
        <f>อุดรธานี!AP149</f>
        <v>2077052.47</v>
      </c>
      <c r="M342" s="149">
        <f>อุดรธานี!AQ149</f>
        <v>1886426.8399999999</v>
      </c>
      <c r="N342" s="145"/>
      <c r="O342" s="145"/>
      <c r="P342" s="145"/>
      <c r="Q342" s="137">
        <f t="shared" si="35"/>
        <v>190625.63000000012</v>
      </c>
      <c r="R342" s="138">
        <f t="shared" si="36"/>
        <v>1014.1857763671875</v>
      </c>
    </row>
    <row r="343" spans="1:18" x14ac:dyDescent="0.35">
      <c r="A343" s="144">
        <v>5</v>
      </c>
      <c r="B343" s="145" t="s">
        <v>64</v>
      </c>
      <c r="C343" s="145" t="s">
        <v>332</v>
      </c>
      <c r="D343" s="145" t="s">
        <v>143</v>
      </c>
      <c r="E343" s="145" t="s">
        <v>50</v>
      </c>
      <c r="F343" s="145" t="s">
        <v>180</v>
      </c>
      <c r="G343" s="145" t="s">
        <v>957</v>
      </c>
      <c r="H343" s="146">
        <v>5559</v>
      </c>
      <c r="I343" s="144">
        <v>4</v>
      </c>
      <c r="J343" s="147">
        <f>อุดรธานี!F150</f>
        <v>685918.02</v>
      </c>
      <c r="K343" s="148">
        <f>อุดรธานี!AO150</f>
        <v>817201.32000000007</v>
      </c>
      <c r="L343" s="149">
        <f>อุดรธานี!AP150</f>
        <v>2555673.81</v>
      </c>
      <c r="M343" s="149">
        <f>อุดรธานี!AQ150</f>
        <v>2604237.36</v>
      </c>
      <c r="N343" s="145"/>
      <c r="O343" s="145"/>
      <c r="P343" s="145"/>
      <c r="Q343" s="137">
        <f t="shared" si="35"/>
        <v>-48563.549999999814</v>
      </c>
      <c r="R343" s="138">
        <f t="shared" si="36"/>
        <v>459.73624932541827</v>
      </c>
    </row>
    <row r="344" spans="1:18" x14ac:dyDescent="0.35">
      <c r="A344" s="144">
        <v>6</v>
      </c>
      <c r="B344" s="145" t="s">
        <v>64</v>
      </c>
      <c r="C344" s="145" t="s">
        <v>332</v>
      </c>
      <c r="D344" s="145" t="s">
        <v>143</v>
      </c>
      <c r="E344" s="145" t="s">
        <v>50</v>
      </c>
      <c r="F344" s="145" t="s">
        <v>180</v>
      </c>
      <c r="G344" s="145" t="s">
        <v>958</v>
      </c>
      <c r="H344" s="146">
        <v>3394</v>
      </c>
      <c r="I344" s="144">
        <v>3</v>
      </c>
      <c r="J344" s="147">
        <f>อุดรธานี!F151</f>
        <v>810715.89</v>
      </c>
      <c r="K344" s="148">
        <f>อุดรธานี!AO151</f>
        <v>913199.3</v>
      </c>
      <c r="L344" s="149">
        <f>อุดรธานี!AP151</f>
        <v>2542610.6</v>
      </c>
      <c r="M344" s="149">
        <f>อุดรธานี!AQ151</f>
        <v>1934207.7</v>
      </c>
      <c r="N344" s="145"/>
      <c r="O344" s="145"/>
      <c r="P344" s="145"/>
      <c r="Q344" s="137">
        <f t="shared" si="35"/>
        <v>608402.90000000014</v>
      </c>
      <c r="R344" s="138">
        <f t="shared" si="36"/>
        <v>749.14867413081913</v>
      </c>
    </row>
    <row r="345" spans="1:18" x14ac:dyDescent="0.35">
      <c r="A345" s="144">
        <v>7</v>
      </c>
      <c r="B345" s="145" t="s">
        <v>64</v>
      </c>
      <c r="C345" s="145" t="s">
        <v>332</v>
      </c>
      <c r="D345" s="145" t="s">
        <v>143</v>
      </c>
      <c r="E345" s="145" t="s">
        <v>50</v>
      </c>
      <c r="F345" s="145" t="s">
        <v>180</v>
      </c>
      <c r="G345" s="145" t="s">
        <v>959</v>
      </c>
      <c r="H345" s="146">
        <v>4182</v>
      </c>
      <c r="I345" s="144">
        <v>3</v>
      </c>
      <c r="J345" s="147">
        <f>อุดรธานี!F152</f>
        <v>459307.39</v>
      </c>
      <c r="K345" s="148">
        <f>อุดรธานี!AO152</f>
        <v>501748.58000000007</v>
      </c>
      <c r="L345" s="149">
        <f>อุดรธานี!AP152</f>
        <v>2125224.62</v>
      </c>
      <c r="M345" s="149">
        <f>อุดรธานี!AQ152</f>
        <v>1822391.6700000002</v>
      </c>
      <c r="N345" s="145"/>
      <c r="O345" s="145"/>
      <c r="P345" s="145"/>
      <c r="Q345" s="137">
        <f t="shared" si="35"/>
        <v>302832.94999999995</v>
      </c>
      <c r="R345" s="138">
        <f t="shared" si="36"/>
        <v>508.18379244380679</v>
      </c>
    </row>
    <row r="346" spans="1:18" x14ac:dyDescent="0.35">
      <c r="A346" s="144">
        <v>8</v>
      </c>
      <c r="B346" s="145" t="s">
        <v>64</v>
      </c>
      <c r="C346" s="145" t="s">
        <v>332</v>
      </c>
      <c r="D346" s="145" t="s">
        <v>143</v>
      </c>
      <c r="E346" s="145" t="s">
        <v>50</v>
      </c>
      <c r="F346" s="145" t="s">
        <v>180</v>
      </c>
      <c r="G346" s="145" t="s">
        <v>960</v>
      </c>
      <c r="H346" s="146">
        <v>4497</v>
      </c>
      <c r="I346" s="144">
        <v>3</v>
      </c>
      <c r="J346" s="147">
        <f>อุดรธานี!F153</f>
        <v>452156.62</v>
      </c>
      <c r="K346" s="148">
        <f>อุดรธานี!AO153</f>
        <v>844426.7</v>
      </c>
      <c r="L346" s="149">
        <f>อุดรธานี!AP153</f>
        <v>2339532.14</v>
      </c>
      <c r="M346" s="149">
        <f>อุดรธานี!AQ153</f>
        <v>2241630.0499999998</v>
      </c>
      <c r="N346" s="145"/>
      <c r="O346" s="145"/>
      <c r="P346" s="145"/>
      <c r="Q346" s="137">
        <f t="shared" si="35"/>
        <v>97902.090000000317</v>
      </c>
      <c r="R346" s="138">
        <f t="shared" si="36"/>
        <v>520.24285968423396</v>
      </c>
    </row>
    <row r="347" spans="1:18" x14ac:dyDescent="0.35">
      <c r="A347" s="144">
        <v>9</v>
      </c>
      <c r="B347" s="145" t="s">
        <v>64</v>
      </c>
      <c r="C347" s="145" t="s">
        <v>332</v>
      </c>
      <c r="D347" s="145" t="s">
        <v>143</v>
      </c>
      <c r="E347" s="145" t="s">
        <v>50</v>
      </c>
      <c r="F347" s="145" t="s">
        <v>180</v>
      </c>
      <c r="G347" s="145" t="s">
        <v>961</v>
      </c>
      <c r="H347" s="146">
        <v>4239</v>
      </c>
      <c r="I347" s="144">
        <v>3</v>
      </c>
      <c r="J347" s="147">
        <f>อุดรธานี!F154</f>
        <v>419751.96</v>
      </c>
      <c r="K347" s="148">
        <f>อุดรธานี!AO154</f>
        <v>405517.61</v>
      </c>
      <c r="L347" s="149">
        <f>อุดรธานี!AP154</f>
        <v>1427934.68</v>
      </c>
      <c r="M347" s="149">
        <f>อุดรธานี!AQ154</f>
        <v>1314261.54</v>
      </c>
      <c r="N347" s="145"/>
      <c r="O347" s="145"/>
      <c r="P347" s="145"/>
      <c r="Q347" s="137">
        <f t="shared" si="35"/>
        <v>113673.1399999999</v>
      </c>
      <c r="R347" s="138">
        <f t="shared" si="36"/>
        <v>336.85649445623966</v>
      </c>
    </row>
    <row r="348" spans="1:18" x14ac:dyDescent="0.35">
      <c r="A348" s="144">
        <v>10</v>
      </c>
      <c r="B348" s="145" t="s">
        <v>64</v>
      </c>
      <c r="C348" s="145" t="s">
        <v>332</v>
      </c>
      <c r="D348" s="145" t="s">
        <v>143</v>
      </c>
      <c r="E348" s="145" t="s">
        <v>50</v>
      </c>
      <c r="F348" s="145" t="s">
        <v>180</v>
      </c>
      <c r="G348" s="145" t="s">
        <v>962</v>
      </c>
      <c r="H348" s="146">
        <v>3891</v>
      </c>
      <c r="I348" s="144">
        <v>3</v>
      </c>
      <c r="J348" s="147">
        <f>อุดรธานี!F155</f>
        <v>237939.13</v>
      </c>
      <c r="K348" s="148">
        <f>อุดรธานี!AO155</f>
        <v>300951.43999999994</v>
      </c>
      <c r="L348" s="149">
        <f>อุดรธานี!AP155</f>
        <v>2353003.09</v>
      </c>
      <c r="M348" s="149">
        <f>อุดรธานี!AQ155</f>
        <v>2326837.85</v>
      </c>
      <c r="N348" s="145"/>
      <c r="O348" s="145"/>
      <c r="P348" s="145"/>
      <c r="Q348" s="137">
        <f t="shared" si="35"/>
        <v>26165.239999999758</v>
      </c>
      <c r="R348" s="138">
        <f t="shared" si="36"/>
        <v>604.72965561552292</v>
      </c>
    </row>
    <row r="349" spans="1:18" x14ac:dyDescent="0.35">
      <c r="A349" s="144">
        <v>11</v>
      </c>
      <c r="B349" s="145" t="s">
        <v>64</v>
      </c>
      <c r="C349" s="145" t="s">
        <v>332</v>
      </c>
      <c r="D349" s="145" t="s">
        <v>143</v>
      </c>
      <c r="E349" s="145" t="s">
        <v>50</v>
      </c>
      <c r="F349" s="145" t="s">
        <v>180</v>
      </c>
      <c r="G349" s="145" t="s">
        <v>963</v>
      </c>
      <c r="H349" s="146">
        <v>3687</v>
      </c>
      <c r="I349" s="144">
        <v>3</v>
      </c>
      <c r="J349" s="147">
        <f>อุดรธานี!F156</f>
        <v>468818.32</v>
      </c>
      <c r="K349" s="148">
        <f>อุดรธานี!AO156</f>
        <v>559781.61</v>
      </c>
      <c r="L349" s="149">
        <f>อุดรธานี!AP156</f>
        <v>1442988.75</v>
      </c>
      <c r="M349" s="149">
        <f>อุดรธานี!AQ156</f>
        <v>1458750.2399999998</v>
      </c>
      <c r="N349" s="145"/>
      <c r="O349" s="145"/>
      <c r="P349" s="145"/>
      <c r="Q349" s="137">
        <f t="shared" si="35"/>
        <v>-15761.489999999758</v>
      </c>
      <c r="R349" s="138">
        <f t="shared" si="36"/>
        <v>391.37205044751829</v>
      </c>
    </row>
    <row r="350" spans="1:18" x14ac:dyDescent="0.35">
      <c r="A350" s="144">
        <v>12</v>
      </c>
      <c r="B350" s="145" t="s">
        <v>64</v>
      </c>
      <c r="C350" s="145" t="s">
        <v>332</v>
      </c>
      <c r="D350" s="145" t="s">
        <v>143</v>
      </c>
      <c r="E350" s="145" t="s">
        <v>50</v>
      </c>
      <c r="F350" s="145" t="s">
        <v>180</v>
      </c>
      <c r="G350" s="145" t="s">
        <v>964</v>
      </c>
      <c r="H350" s="146">
        <v>7013</v>
      </c>
      <c r="I350" s="144">
        <v>5</v>
      </c>
      <c r="J350" s="147">
        <f>อุดรธานี!F157</f>
        <v>610035.06999999995</v>
      </c>
      <c r="K350" s="148">
        <f>อุดรธานี!AO157</f>
        <v>947345.0399999998</v>
      </c>
      <c r="L350" s="149">
        <f>อุดรธานี!AP157</f>
        <v>3461026.09</v>
      </c>
      <c r="M350" s="149">
        <f>อุดรธานี!AQ157</f>
        <v>2381046.7600000002</v>
      </c>
      <c r="N350" s="145"/>
      <c r="O350" s="145"/>
      <c r="P350" s="145"/>
      <c r="Q350" s="137">
        <f t="shared" si="35"/>
        <v>1079979.3299999996</v>
      </c>
      <c r="R350" s="138">
        <f t="shared" si="36"/>
        <v>493.51576928561241</v>
      </c>
    </row>
    <row r="351" spans="1:18" x14ac:dyDescent="0.35">
      <c r="A351" s="144">
        <v>13</v>
      </c>
      <c r="B351" s="145" t="s">
        <v>64</v>
      </c>
      <c r="C351" s="145" t="s">
        <v>332</v>
      </c>
      <c r="D351" s="145" t="s">
        <v>143</v>
      </c>
      <c r="E351" s="145" t="s">
        <v>50</v>
      </c>
      <c r="F351" s="145" t="s">
        <v>180</v>
      </c>
      <c r="G351" s="145" t="s">
        <v>965</v>
      </c>
      <c r="H351" s="146">
        <v>4588</v>
      </c>
      <c r="I351" s="144">
        <v>4</v>
      </c>
      <c r="J351" s="147">
        <f>อุดรธานี!F158</f>
        <v>459890.26</v>
      </c>
      <c r="K351" s="148">
        <f>อุดรธานี!AO158</f>
        <v>448307.99000000005</v>
      </c>
      <c r="L351" s="149">
        <f>อุดรธานี!AP158</f>
        <v>2134156.89</v>
      </c>
      <c r="M351" s="149">
        <f>อุดรธานี!AQ158</f>
        <v>2058050.69</v>
      </c>
      <c r="N351" s="145"/>
      <c r="O351" s="145"/>
      <c r="P351" s="145"/>
      <c r="Q351" s="137">
        <f t="shared" si="35"/>
        <v>76106.200000000186</v>
      </c>
      <c r="R351" s="138">
        <f t="shared" si="36"/>
        <v>465.16061246730607</v>
      </c>
    </row>
    <row r="352" spans="1:18" x14ac:dyDescent="0.35">
      <c r="A352" s="144">
        <v>14</v>
      </c>
      <c r="B352" s="145" t="s">
        <v>64</v>
      </c>
      <c r="C352" s="145" t="s">
        <v>332</v>
      </c>
      <c r="D352" s="145" t="s">
        <v>143</v>
      </c>
      <c r="E352" s="145" t="s">
        <v>50</v>
      </c>
      <c r="F352" s="145" t="s">
        <v>180</v>
      </c>
      <c r="G352" s="145" t="s">
        <v>966</v>
      </c>
      <c r="H352" s="146">
        <v>2353</v>
      </c>
      <c r="I352" s="144">
        <v>2</v>
      </c>
      <c r="J352" s="147">
        <f>อุดรธานี!F159</f>
        <v>444112.72</v>
      </c>
      <c r="K352" s="148">
        <f>อุดรธานี!AO159</f>
        <v>720807.80999999994</v>
      </c>
      <c r="L352" s="149">
        <f>อุดรธานี!AP159</f>
        <v>1816431.8900000001</v>
      </c>
      <c r="M352" s="149">
        <f>อุดรธานี!AQ159</f>
        <v>1529416.6500000001</v>
      </c>
      <c r="N352" s="145"/>
      <c r="O352" s="145"/>
      <c r="P352" s="145"/>
      <c r="Q352" s="137">
        <f t="shared" si="35"/>
        <v>287015.24</v>
      </c>
      <c r="R352" s="138">
        <f t="shared" si="36"/>
        <v>771.96425414364649</v>
      </c>
    </row>
    <row r="353" spans="1:18" x14ac:dyDescent="0.35">
      <c r="A353" s="144">
        <v>15</v>
      </c>
      <c r="B353" s="145" t="s">
        <v>64</v>
      </c>
      <c r="C353" s="145" t="s">
        <v>332</v>
      </c>
      <c r="D353" s="145" t="s">
        <v>143</v>
      </c>
      <c r="E353" s="145" t="s">
        <v>50</v>
      </c>
      <c r="F353" s="145" t="s">
        <v>180</v>
      </c>
      <c r="G353" s="145" t="s">
        <v>967</v>
      </c>
      <c r="H353" s="146">
        <v>3206</v>
      </c>
      <c r="I353" s="144">
        <v>3</v>
      </c>
      <c r="J353" s="147">
        <f>อุดรธานี!F160</f>
        <v>453460.2</v>
      </c>
      <c r="K353" s="148">
        <f>อุดรธานี!AO160</f>
        <v>648535.43000000005</v>
      </c>
      <c r="L353" s="149">
        <f>อุดรธานี!AP160</f>
        <v>1695870.6</v>
      </c>
      <c r="M353" s="149">
        <f>อุดรธานี!AQ160</f>
        <v>1434040.48</v>
      </c>
      <c r="N353" s="145"/>
      <c r="O353" s="145"/>
      <c r="P353" s="145"/>
      <c r="Q353" s="137">
        <f t="shared" si="35"/>
        <v>261830.12000000011</v>
      </c>
      <c r="R353" s="138">
        <f t="shared" si="36"/>
        <v>528.96774797255148</v>
      </c>
    </row>
    <row r="354" spans="1:18" x14ac:dyDescent="0.35">
      <c r="A354" s="144">
        <v>16</v>
      </c>
      <c r="B354" s="145" t="s">
        <v>64</v>
      </c>
      <c r="C354" s="145" t="s">
        <v>332</v>
      </c>
      <c r="D354" s="145" t="s">
        <v>143</v>
      </c>
      <c r="E354" s="145" t="s">
        <v>50</v>
      </c>
      <c r="F354" s="145" t="s">
        <v>180</v>
      </c>
      <c r="G354" s="145" t="s">
        <v>968</v>
      </c>
      <c r="H354" s="146">
        <v>2498</v>
      </c>
      <c r="I354" s="144">
        <v>2</v>
      </c>
      <c r="J354" s="147">
        <f>อุดรธานี!F161</f>
        <v>721689.49</v>
      </c>
      <c r="K354" s="148">
        <f>อุดรธานี!AO161</f>
        <v>600828.52</v>
      </c>
      <c r="L354" s="149">
        <f>อุดรธานี!AP161</f>
        <v>1849920.67</v>
      </c>
      <c r="M354" s="149">
        <f>อุดรธานี!AQ161</f>
        <v>1870860.96</v>
      </c>
      <c r="N354" s="145"/>
      <c r="O354" s="145"/>
      <c r="P354" s="145"/>
      <c r="Q354" s="137">
        <f t="shared" si="35"/>
        <v>-20940.290000000037</v>
      </c>
      <c r="R354" s="138">
        <f t="shared" si="36"/>
        <v>740.56071657325856</v>
      </c>
    </row>
    <row r="355" spans="1:18" x14ac:dyDescent="0.35">
      <c r="A355" s="144">
        <v>17</v>
      </c>
      <c r="B355" s="145" t="s">
        <v>64</v>
      </c>
      <c r="C355" s="145" t="s">
        <v>332</v>
      </c>
      <c r="D355" s="145" t="s">
        <v>143</v>
      </c>
      <c r="E355" s="145" t="s">
        <v>50</v>
      </c>
      <c r="F355" s="145" t="s">
        <v>180</v>
      </c>
      <c r="G355" s="145" t="s">
        <v>969</v>
      </c>
      <c r="H355" s="146">
        <v>4052</v>
      </c>
      <c r="I355" s="144">
        <v>3</v>
      </c>
      <c r="J355" s="147">
        <f>อุดรธานี!F162</f>
        <v>479227.59</v>
      </c>
      <c r="K355" s="148">
        <f>อุดรธานี!AO162</f>
        <v>485524.78</v>
      </c>
      <c r="L355" s="149">
        <f>อุดรธานี!AP162</f>
        <v>1987290.55</v>
      </c>
      <c r="M355" s="149">
        <f>อุดรธานี!AQ162</f>
        <v>1773243.77</v>
      </c>
      <c r="N355" s="145"/>
      <c r="O355" s="145"/>
      <c r="P355" s="145"/>
      <c r="Q355" s="137">
        <f t="shared" si="35"/>
        <v>214046.78000000003</v>
      </c>
      <c r="R355" s="138">
        <f t="shared" si="36"/>
        <v>490.44682872655483</v>
      </c>
    </row>
    <row r="356" spans="1:18" x14ac:dyDescent="0.35">
      <c r="A356" s="144">
        <v>18</v>
      </c>
      <c r="B356" s="145" t="s">
        <v>64</v>
      </c>
      <c r="C356" s="145" t="s">
        <v>332</v>
      </c>
      <c r="D356" s="145" t="s">
        <v>143</v>
      </c>
      <c r="E356" s="145" t="s">
        <v>50</v>
      </c>
      <c r="F356" s="145" t="s">
        <v>180</v>
      </c>
      <c r="G356" s="145" t="s">
        <v>970</v>
      </c>
      <c r="H356" s="146">
        <v>2478</v>
      </c>
      <c r="I356" s="144">
        <v>2</v>
      </c>
      <c r="J356" s="147">
        <f>อุดรธานี!F163</f>
        <v>307982.24</v>
      </c>
      <c r="K356" s="148">
        <f>อุดรธานี!AO163</f>
        <v>256673.03</v>
      </c>
      <c r="L356" s="149">
        <f>อุดรธานี!AP163</f>
        <v>1625105.5899999999</v>
      </c>
      <c r="M356" s="149">
        <f>อุดรธานี!AQ163</f>
        <v>1607602.55</v>
      </c>
      <c r="N356" s="145"/>
      <c r="O356" s="145"/>
      <c r="P356" s="145"/>
      <c r="Q356" s="137">
        <f t="shared" si="35"/>
        <v>17503.039999999804</v>
      </c>
      <c r="R356" s="138">
        <f t="shared" si="36"/>
        <v>655.81339386602087</v>
      </c>
    </row>
    <row r="357" spans="1:18" x14ac:dyDescent="0.35">
      <c r="A357" s="144">
        <v>19</v>
      </c>
      <c r="B357" s="145" t="s">
        <v>64</v>
      </c>
      <c r="C357" s="145" t="s">
        <v>334</v>
      </c>
      <c r="D357" s="145" t="s">
        <v>143</v>
      </c>
      <c r="E357" s="145" t="s">
        <v>50</v>
      </c>
      <c r="F357" s="145" t="s">
        <v>180</v>
      </c>
      <c r="G357" s="145" t="s">
        <v>971</v>
      </c>
      <c r="H357" s="146">
        <v>2353</v>
      </c>
      <c r="I357" s="144">
        <v>2</v>
      </c>
      <c r="J357" s="147">
        <f>อุดรธานี!F164</f>
        <v>692401.8</v>
      </c>
      <c r="K357" s="148">
        <f>อุดรธานี!AO164</f>
        <v>712061.5</v>
      </c>
      <c r="L357" s="149">
        <f>อุดรธานี!AP164</f>
        <v>1798497.9899999998</v>
      </c>
      <c r="M357" s="149">
        <f>อุดรธานี!AQ164</f>
        <v>1870568.4200000002</v>
      </c>
      <c r="N357" s="145"/>
      <c r="O357" s="145"/>
      <c r="P357" s="145"/>
      <c r="Q357" s="137">
        <f t="shared" si="35"/>
        <v>-72070.4300000004</v>
      </c>
      <c r="R357" s="138">
        <f t="shared" si="36"/>
        <v>764.34253718657021</v>
      </c>
    </row>
    <row r="358" spans="1:18" x14ac:dyDescent="0.35">
      <c r="A358" s="144">
        <v>20</v>
      </c>
      <c r="B358" s="145" t="s">
        <v>64</v>
      </c>
      <c r="C358" s="145" t="s">
        <v>335</v>
      </c>
      <c r="D358" s="145" t="s">
        <v>143</v>
      </c>
      <c r="E358" s="145" t="s">
        <v>50</v>
      </c>
      <c r="F358" s="145" t="s">
        <v>180</v>
      </c>
      <c r="G358" s="145" t="s">
        <v>972</v>
      </c>
      <c r="H358" s="146">
        <v>5363</v>
      </c>
      <c r="I358" s="144">
        <v>4</v>
      </c>
      <c r="J358" s="147">
        <f>อุดรธานี!F165</f>
        <v>859070.9</v>
      </c>
      <c r="K358" s="148">
        <f>อุดรธานี!AO165</f>
        <v>745820.41999999993</v>
      </c>
      <c r="L358" s="149">
        <f>อุดรธานี!AP165</f>
        <v>2412565.69</v>
      </c>
      <c r="M358" s="149">
        <f>อุดรธานี!AQ165</f>
        <v>2201666.62</v>
      </c>
      <c r="N358" s="145"/>
      <c r="O358" s="145"/>
      <c r="P358" s="145"/>
      <c r="Q358" s="137">
        <f t="shared" si="35"/>
        <v>210899.06999999983</v>
      </c>
      <c r="R358" s="138">
        <f t="shared" si="36"/>
        <v>449.85375536080551</v>
      </c>
    </row>
    <row r="359" spans="1:18" x14ac:dyDescent="0.35">
      <c r="A359" s="144">
        <v>21</v>
      </c>
      <c r="B359" s="145" t="s">
        <v>64</v>
      </c>
      <c r="C359" s="145" t="s">
        <v>336</v>
      </c>
      <c r="D359" s="145" t="s">
        <v>143</v>
      </c>
      <c r="E359" s="145" t="s">
        <v>50</v>
      </c>
      <c r="F359" s="145" t="s">
        <v>180</v>
      </c>
      <c r="G359" s="145" t="s">
        <v>973</v>
      </c>
      <c r="H359" s="146">
        <v>2121</v>
      </c>
      <c r="I359" s="144">
        <v>2</v>
      </c>
      <c r="J359" s="147">
        <f>อุดรธานี!F166</f>
        <v>725836.80000000005</v>
      </c>
      <c r="K359" s="148">
        <f>อุดรธานี!AO166</f>
        <v>932358.72</v>
      </c>
      <c r="L359" s="149">
        <f>อุดรธานี!AP166</f>
        <v>1819034.5</v>
      </c>
      <c r="M359" s="149">
        <f>อุดรธานี!AQ166</f>
        <v>1219992.1000000001</v>
      </c>
      <c r="N359" s="145"/>
      <c r="O359" s="145"/>
      <c r="P359" s="145"/>
      <c r="Q359" s="137">
        <f t="shared" si="35"/>
        <v>599042.39999999991</v>
      </c>
      <c r="R359" s="138">
        <f t="shared" si="36"/>
        <v>857.6305987741631</v>
      </c>
    </row>
    <row r="360" spans="1:18" s="156" customFormat="1" x14ac:dyDescent="0.35">
      <c r="A360" s="150">
        <v>12</v>
      </c>
      <c r="B360" s="151" t="s">
        <v>64</v>
      </c>
      <c r="C360" s="151"/>
      <c r="D360" s="151"/>
      <c r="E360" s="151" t="s">
        <v>77</v>
      </c>
      <c r="F360" s="151"/>
      <c r="G360" s="151" t="s">
        <v>337</v>
      </c>
      <c r="H360" s="157">
        <f>SUM(H339:H359)</f>
        <v>76244</v>
      </c>
      <c r="I360" s="150"/>
      <c r="J360" s="153">
        <f>SUM(J339:J359)</f>
        <v>11834159.820000002</v>
      </c>
      <c r="K360" s="153">
        <f t="shared" ref="K360:M360" si="38">SUM(K339:K359)</f>
        <v>14247689.82</v>
      </c>
      <c r="L360" s="153">
        <f t="shared" si="38"/>
        <v>42043510.93</v>
      </c>
      <c r="M360" s="153">
        <f t="shared" si="38"/>
        <v>37189070.100000001</v>
      </c>
      <c r="N360" s="151">
        <v>20</v>
      </c>
      <c r="O360" s="151">
        <v>20</v>
      </c>
      <c r="P360" s="151">
        <f>N360-O360</f>
        <v>0</v>
      </c>
      <c r="Q360" s="154">
        <f t="shared" si="35"/>
        <v>4854440.8299999982</v>
      </c>
      <c r="R360" s="155">
        <f>L360/H360</f>
        <v>551.433698782855</v>
      </c>
    </row>
    <row r="361" spans="1:18" x14ac:dyDescent="0.35">
      <c r="A361" s="144">
        <v>1</v>
      </c>
      <c r="B361" s="145" t="s">
        <v>64</v>
      </c>
      <c r="C361" s="145" t="s">
        <v>334</v>
      </c>
      <c r="D361" s="145" t="s">
        <v>146</v>
      </c>
      <c r="E361" s="145" t="s">
        <v>51</v>
      </c>
      <c r="F361" s="145" t="s">
        <v>210</v>
      </c>
      <c r="G361" s="145" t="s">
        <v>338</v>
      </c>
      <c r="H361" s="146"/>
      <c r="I361" s="144"/>
      <c r="J361" s="147"/>
      <c r="K361" s="148"/>
      <c r="L361" s="149"/>
      <c r="M361" s="149"/>
      <c r="N361" s="145"/>
      <c r="O361" s="145"/>
      <c r="P361" s="145"/>
    </row>
    <row r="362" spans="1:18" x14ac:dyDescent="0.35">
      <c r="A362" s="144">
        <v>2</v>
      </c>
      <c r="B362" s="145" t="s">
        <v>64</v>
      </c>
      <c r="C362" s="145" t="s">
        <v>334</v>
      </c>
      <c r="D362" s="145" t="s">
        <v>146</v>
      </c>
      <c r="E362" s="145" t="s">
        <v>51</v>
      </c>
      <c r="F362" s="145" t="s">
        <v>180</v>
      </c>
      <c r="G362" s="145" t="s">
        <v>974</v>
      </c>
      <c r="H362" s="146">
        <v>5006</v>
      </c>
      <c r="I362" s="144">
        <v>4</v>
      </c>
      <c r="J362" s="147">
        <f>อุดรธานี!F167</f>
        <v>556256.9</v>
      </c>
      <c r="K362" s="148">
        <f>อุดรธานี!AO167</f>
        <v>783595.26</v>
      </c>
      <c r="L362" s="149">
        <f>อุดรธานี!AP167</f>
        <v>1778007.1099999999</v>
      </c>
      <c r="M362" s="149">
        <f>อุดรธานี!AQ167</f>
        <v>1766084.95</v>
      </c>
      <c r="N362" s="145"/>
      <c r="O362" s="145"/>
      <c r="P362" s="145"/>
      <c r="Q362" s="137">
        <f t="shared" si="35"/>
        <v>11922.159999999916</v>
      </c>
      <c r="R362" s="138">
        <f t="shared" si="36"/>
        <v>355.1752117459049</v>
      </c>
    </row>
    <row r="363" spans="1:18" x14ac:dyDescent="0.35">
      <c r="A363" s="144">
        <v>3</v>
      </c>
      <c r="B363" s="145" t="s">
        <v>64</v>
      </c>
      <c r="C363" s="145" t="s">
        <v>334</v>
      </c>
      <c r="D363" s="145" t="s">
        <v>146</v>
      </c>
      <c r="E363" s="145" t="s">
        <v>51</v>
      </c>
      <c r="F363" s="145" t="s">
        <v>180</v>
      </c>
      <c r="G363" s="145" t="s">
        <v>975</v>
      </c>
      <c r="H363" s="146">
        <v>2343</v>
      </c>
      <c r="I363" s="144">
        <v>2</v>
      </c>
      <c r="J363" s="147">
        <f>อุดรธานี!F168</f>
        <v>292062.49</v>
      </c>
      <c r="K363" s="148">
        <f>อุดรธานี!AO168</f>
        <v>265413.74</v>
      </c>
      <c r="L363" s="149">
        <f>อุดรธานี!AP168</f>
        <v>1672561.29</v>
      </c>
      <c r="M363" s="149">
        <f>อุดรธานี!AQ168</f>
        <v>1751343.77</v>
      </c>
      <c r="N363" s="145"/>
      <c r="O363" s="145"/>
      <c r="P363" s="145"/>
      <c r="Q363" s="137">
        <f t="shared" si="35"/>
        <v>-78782.479999999981</v>
      </c>
      <c r="R363" s="138">
        <f t="shared" si="36"/>
        <v>713.8545838668374</v>
      </c>
    </row>
    <row r="364" spans="1:18" x14ac:dyDescent="0.35">
      <c r="A364" s="144">
        <v>4</v>
      </c>
      <c r="B364" s="145" t="s">
        <v>64</v>
      </c>
      <c r="C364" s="145" t="s">
        <v>334</v>
      </c>
      <c r="D364" s="145" t="s">
        <v>146</v>
      </c>
      <c r="E364" s="145" t="s">
        <v>51</v>
      </c>
      <c r="F364" s="145" t="s">
        <v>180</v>
      </c>
      <c r="G364" s="145" t="s">
        <v>976</v>
      </c>
      <c r="H364" s="146">
        <v>2524</v>
      </c>
      <c r="I364" s="144">
        <v>2</v>
      </c>
      <c r="J364" s="147">
        <f>อุดรธานี!F169</f>
        <v>165072.76</v>
      </c>
      <c r="K364" s="148">
        <f>อุดรธานี!AO169</f>
        <v>280652.58999999997</v>
      </c>
      <c r="L364" s="149">
        <f>อุดรธานี!AP169</f>
        <v>1522302.7999999998</v>
      </c>
      <c r="M364" s="149">
        <f>อุดรธานี!AQ169</f>
        <v>1689193.8199999998</v>
      </c>
      <c r="N364" s="145"/>
      <c r="O364" s="145"/>
      <c r="P364" s="145"/>
      <c r="Q364" s="137">
        <f t="shared" si="35"/>
        <v>-166891.02000000002</v>
      </c>
      <c r="R364" s="138">
        <f t="shared" si="36"/>
        <v>603.13106180665602</v>
      </c>
    </row>
    <row r="365" spans="1:18" x14ac:dyDescent="0.35">
      <c r="A365" s="144">
        <v>5</v>
      </c>
      <c r="B365" s="145" t="s">
        <v>64</v>
      </c>
      <c r="C365" s="145" t="s">
        <v>334</v>
      </c>
      <c r="D365" s="145" t="s">
        <v>146</v>
      </c>
      <c r="E365" s="145" t="s">
        <v>51</v>
      </c>
      <c r="F365" s="145" t="s">
        <v>180</v>
      </c>
      <c r="G365" s="145" t="s">
        <v>977</v>
      </c>
      <c r="H365" s="146">
        <v>6272</v>
      </c>
      <c r="I365" s="144">
        <v>5</v>
      </c>
      <c r="J365" s="147">
        <f>อุดรธานี!F170</f>
        <v>893151.95</v>
      </c>
      <c r="K365" s="148">
        <f>อุดรธานี!AO170</f>
        <v>1033872.2100000001</v>
      </c>
      <c r="L365" s="149">
        <f>อุดรธานี!AP170</f>
        <v>2264484.02</v>
      </c>
      <c r="M365" s="149">
        <f>อุดรธานี!AQ170</f>
        <v>2145367.6800000002</v>
      </c>
      <c r="N365" s="145"/>
      <c r="O365" s="145"/>
      <c r="P365" s="145"/>
      <c r="Q365" s="137">
        <f t="shared" si="35"/>
        <v>119116.33999999985</v>
      </c>
      <c r="R365" s="138">
        <f t="shared" si="36"/>
        <v>361.04655931122448</v>
      </c>
    </row>
    <row r="366" spans="1:18" x14ac:dyDescent="0.35">
      <c r="A366" s="144">
        <v>6</v>
      </c>
      <c r="B366" s="145" t="s">
        <v>64</v>
      </c>
      <c r="C366" s="145" t="s">
        <v>334</v>
      </c>
      <c r="D366" s="145" t="s">
        <v>146</v>
      </c>
      <c r="E366" s="145" t="s">
        <v>51</v>
      </c>
      <c r="F366" s="145" t="s">
        <v>180</v>
      </c>
      <c r="G366" s="145" t="s">
        <v>978</v>
      </c>
      <c r="H366" s="146">
        <v>5818</v>
      </c>
      <c r="I366" s="144">
        <v>4</v>
      </c>
      <c r="J366" s="147">
        <f>อุดรธานี!F171</f>
        <v>1859897.13</v>
      </c>
      <c r="K366" s="148">
        <f>อุดรธานี!AO171</f>
        <v>2537622.3099999996</v>
      </c>
      <c r="L366" s="149">
        <f>อุดรธานี!AP171</f>
        <v>2982180.6</v>
      </c>
      <c r="M366" s="149">
        <f>อุดรธานี!AQ171</f>
        <v>2248904.0100000002</v>
      </c>
      <c r="N366" s="145"/>
      <c r="O366" s="145"/>
      <c r="P366" s="145"/>
      <c r="Q366" s="137">
        <f t="shared" si="35"/>
        <v>733276.58999999985</v>
      </c>
      <c r="R366" s="138">
        <f t="shared" si="36"/>
        <v>512.57830869714678</v>
      </c>
    </row>
    <row r="367" spans="1:18" x14ac:dyDescent="0.35">
      <c r="A367" s="144">
        <v>7</v>
      </c>
      <c r="B367" s="145" t="s">
        <v>64</v>
      </c>
      <c r="C367" s="145" t="s">
        <v>334</v>
      </c>
      <c r="D367" s="145" t="s">
        <v>146</v>
      </c>
      <c r="E367" s="145" t="s">
        <v>51</v>
      </c>
      <c r="F367" s="145" t="s">
        <v>180</v>
      </c>
      <c r="G367" s="145" t="s">
        <v>979</v>
      </c>
      <c r="H367" s="146">
        <v>3371</v>
      </c>
      <c r="I367" s="144">
        <v>3</v>
      </c>
      <c r="J367" s="147">
        <f>อุดรธานี!F172</f>
        <v>436912.18</v>
      </c>
      <c r="K367" s="148">
        <f>อุดรธานี!AO172</f>
        <v>600729.25999999989</v>
      </c>
      <c r="L367" s="149">
        <f>อุดรธานี!AP172</f>
        <v>1413500.49</v>
      </c>
      <c r="M367" s="149">
        <f>อุดรธานี!AQ172</f>
        <v>1548596.65</v>
      </c>
      <c r="N367" s="145"/>
      <c r="O367" s="145"/>
      <c r="P367" s="145"/>
      <c r="Q367" s="137">
        <f t="shared" si="35"/>
        <v>-135096.15999999992</v>
      </c>
      <c r="R367" s="138">
        <f t="shared" si="36"/>
        <v>419.31192227825574</v>
      </c>
    </row>
    <row r="368" spans="1:18" x14ac:dyDescent="0.35">
      <c r="A368" s="144">
        <v>8</v>
      </c>
      <c r="B368" s="145" t="s">
        <v>64</v>
      </c>
      <c r="C368" s="145" t="s">
        <v>334</v>
      </c>
      <c r="D368" s="145" t="s">
        <v>146</v>
      </c>
      <c r="E368" s="145" t="s">
        <v>51</v>
      </c>
      <c r="F368" s="145" t="s">
        <v>180</v>
      </c>
      <c r="G368" s="145" t="s">
        <v>980</v>
      </c>
      <c r="H368" s="146">
        <v>4503</v>
      </c>
      <c r="I368" s="144">
        <v>4</v>
      </c>
      <c r="J368" s="147">
        <f>อุดรธานี!F173</f>
        <v>550632.93999999994</v>
      </c>
      <c r="K368" s="148">
        <f>อุดรธานี!AO173</f>
        <v>857168.76</v>
      </c>
      <c r="L368" s="149">
        <f>อุดรธานี!AP173</f>
        <v>1619568.9</v>
      </c>
      <c r="M368" s="149">
        <f>อุดรธานี!AQ173</f>
        <v>1645236.55</v>
      </c>
      <c r="N368" s="145"/>
      <c r="O368" s="145"/>
      <c r="P368" s="145"/>
      <c r="Q368" s="137">
        <f t="shared" si="35"/>
        <v>-25667.65000000014</v>
      </c>
      <c r="R368" s="138">
        <f t="shared" si="36"/>
        <v>359.66442371752163</v>
      </c>
    </row>
    <row r="369" spans="1:18" x14ac:dyDescent="0.35">
      <c r="A369" s="144">
        <v>9</v>
      </c>
      <c r="B369" s="145" t="s">
        <v>64</v>
      </c>
      <c r="C369" s="145" t="s">
        <v>334</v>
      </c>
      <c r="D369" s="145" t="s">
        <v>146</v>
      </c>
      <c r="E369" s="145" t="s">
        <v>51</v>
      </c>
      <c r="F369" s="145" t="s">
        <v>180</v>
      </c>
      <c r="G369" s="145" t="s">
        <v>981</v>
      </c>
      <c r="H369" s="146">
        <v>2325</v>
      </c>
      <c r="I369" s="144">
        <v>2</v>
      </c>
      <c r="J369" s="147">
        <f>อุดรธานี!F174</f>
        <v>415349.09</v>
      </c>
      <c r="K369" s="148">
        <f>อุดรธานี!AO174</f>
        <v>519583.20000000013</v>
      </c>
      <c r="L369" s="149">
        <f>อุดรธานี!AP174</f>
        <v>1126502.42</v>
      </c>
      <c r="M369" s="149">
        <f>อุดรธานี!AQ174</f>
        <v>988960.92</v>
      </c>
      <c r="N369" s="145"/>
      <c r="O369" s="145"/>
      <c r="P369" s="145"/>
      <c r="Q369" s="137">
        <f t="shared" si="35"/>
        <v>137541.49999999988</v>
      </c>
      <c r="R369" s="138">
        <f t="shared" si="36"/>
        <v>484.51716989247308</v>
      </c>
    </row>
    <row r="370" spans="1:18" x14ac:dyDescent="0.35">
      <c r="A370" s="144">
        <v>10</v>
      </c>
      <c r="B370" s="145" t="s">
        <v>64</v>
      </c>
      <c r="C370" s="145" t="s">
        <v>334</v>
      </c>
      <c r="D370" s="145" t="s">
        <v>146</v>
      </c>
      <c r="E370" s="145" t="s">
        <v>51</v>
      </c>
      <c r="F370" s="145" t="s">
        <v>180</v>
      </c>
      <c r="G370" s="145" t="s">
        <v>982</v>
      </c>
      <c r="H370" s="146">
        <v>1480</v>
      </c>
      <c r="I370" s="144">
        <v>1</v>
      </c>
      <c r="J370" s="147">
        <f>อุดรธานี!F175</f>
        <v>233568.89</v>
      </c>
      <c r="K370" s="148">
        <f>อุดรธานี!AO175</f>
        <v>226320.15000000002</v>
      </c>
      <c r="L370" s="149">
        <f>อุดรธานี!AP175</f>
        <v>927620.96000000008</v>
      </c>
      <c r="M370" s="149">
        <f>อุดรธานี!AQ175</f>
        <v>1041929.61</v>
      </c>
      <c r="N370" s="145"/>
      <c r="O370" s="145"/>
      <c r="P370" s="145"/>
      <c r="Q370" s="137">
        <f t="shared" si="35"/>
        <v>-114308.64999999991</v>
      </c>
      <c r="R370" s="138">
        <f t="shared" si="36"/>
        <v>626.77091891891894</v>
      </c>
    </row>
    <row r="371" spans="1:18" s="156" customFormat="1" x14ac:dyDescent="0.35">
      <c r="A371" s="150">
        <v>13</v>
      </c>
      <c r="B371" s="151" t="s">
        <v>64</v>
      </c>
      <c r="C371" s="151"/>
      <c r="D371" s="151"/>
      <c r="E371" s="151" t="s">
        <v>77</v>
      </c>
      <c r="F371" s="151"/>
      <c r="G371" s="151" t="s">
        <v>339</v>
      </c>
      <c r="H371" s="157">
        <f>SUM(H361:H370)</f>
        <v>33642</v>
      </c>
      <c r="I371" s="150"/>
      <c r="J371" s="153">
        <f>SUM(J361:J370)</f>
        <v>5402904.3299999991</v>
      </c>
      <c r="K371" s="153">
        <f t="shared" ref="K371:M371" si="39">SUM(K361:K370)</f>
        <v>7104957.4799999995</v>
      </c>
      <c r="L371" s="153">
        <f t="shared" si="39"/>
        <v>15306728.59</v>
      </c>
      <c r="M371" s="153">
        <f t="shared" si="39"/>
        <v>14825617.959999999</v>
      </c>
      <c r="N371" s="151">
        <v>9</v>
      </c>
      <c r="O371" s="151">
        <v>9</v>
      </c>
      <c r="P371" s="151">
        <f>N371-O371</f>
        <v>0</v>
      </c>
      <c r="Q371" s="154">
        <f t="shared" si="35"/>
        <v>481110.63000000082</v>
      </c>
      <c r="R371" s="155">
        <f>L371/H371</f>
        <v>454.98866268355033</v>
      </c>
    </row>
    <row r="372" spans="1:18" x14ac:dyDescent="0.35">
      <c r="A372" s="144">
        <v>1</v>
      </c>
      <c r="B372" s="145" t="s">
        <v>64</v>
      </c>
      <c r="C372" s="145" t="s">
        <v>335</v>
      </c>
      <c r="D372" s="145" t="s">
        <v>149</v>
      </c>
      <c r="E372" s="145" t="s">
        <v>52</v>
      </c>
      <c r="F372" s="145" t="s">
        <v>210</v>
      </c>
      <c r="G372" s="145" t="s">
        <v>340</v>
      </c>
      <c r="H372" s="146"/>
      <c r="I372" s="144"/>
      <c r="J372" s="147"/>
      <c r="K372" s="148"/>
      <c r="L372" s="149"/>
      <c r="M372" s="149"/>
      <c r="N372" s="145"/>
      <c r="O372" s="145"/>
      <c r="P372" s="145"/>
    </row>
    <row r="373" spans="1:18" x14ac:dyDescent="0.35">
      <c r="A373" s="144">
        <v>2</v>
      </c>
      <c r="B373" s="145" t="s">
        <v>64</v>
      </c>
      <c r="C373" s="145" t="s">
        <v>335</v>
      </c>
      <c r="D373" s="145" t="s">
        <v>149</v>
      </c>
      <c r="E373" s="145" t="s">
        <v>52</v>
      </c>
      <c r="F373" s="145" t="s">
        <v>180</v>
      </c>
      <c r="G373" s="145" t="s">
        <v>983</v>
      </c>
      <c r="H373" s="146">
        <v>8344</v>
      </c>
      <c r="I373" s="144">
        <v>5</v>
      </c>
      <c r="J373" s="147">
        <f>อุดรธานี!F176</f>
        <v>1065728.3899999999</v>
      </c>
      <c r="K373" s="148">
        <f>อุดรธานี!AO176</f>
        <v>1188496.08</v>
      </c>
      <c r="L373" s="149">
        <f>อุดรธานี!AP176</f>
        <v>3072886.65</v>
      </c>
      <c r="M373" s="149">
        <f>อุดรธานี!AQ176</f>
        <v>3067803.1</v>
      </c>
      <c r="N373" s="145"/>
      <c r="O373" s="145"/>
      <c r="P373" s="145"/>
      <c r="Q373" s="137">
        <f t="shared" si="35"/>
        <v>5083.5499999998137</v>
      </c>
      <c r="R373" s="138">
        <f t="shared" si="36"/>
        <v>368.2750059923298</v>
      </c>
    </row>
    <row r="374" spans="1:18" x14ac:dyDescent="0.35">
      <c r="A374" s="144">
        <v>3</v>
      </c>
      <c r="B374" s="145" t="s">
        <v>64</v>
      </c>
      <c r="C374" s="145" t="s">
        <v>335</v>
      </c>
      <c r="D374" s="145" t="s">
        <v>149</v>
      </c>
      <c r="E374" s="145" t="s">
        <v>52</v>
      </c>
      <c r="F374" s="145" t="s">
        <v>180</v>
      </c>
      <c r="G374" s="145" t="s">
        <v>984</v>
      </c>
      <c r="H374" s="146">
        <v>3901</v>
      </c>
      <c r="I374" s="144">
        <v>3</v>
      </c>
      <c r="J374" s="147">
        <f>อุดรธานี!F177</f>
        <v>333510.61</v>
      </c>
      <c r="K374" s="148">
        <f>อุดรธานี!AO177</f>
        <v>721801.68</v>
      </c>
      <c r="L374" s="149">
        <f>อุดรธานี!AP177</f>
        <v>2161548.0099999998</v>
      </c>
      <c r="M374" s="149">
        <f>อุดรธานี!AQ177</f>
        <v>1927601.69</v>
      </c>
      <c r="N374" s="145"/>
      <c r="O374" s="145"/>
      <c r="P374" s="145"/>
      <c r="Q374" s="137">
        <f t="shared" si="35"/>
        <v>233946.31999999983</v>
      </c>
      <c r="R374" s="138">
        <f t="shared" si="36"/>
        <v>554.10100230710066</v>
      </c>
    </row>
    <row r="375" spans="1:18" s="214" customFormat="1" x14ac:dyDescent="0.35">
      <c r="A375" s="207">
        <v>4</v>
      </c>
      <c r="B375" s="208" t="s">
        <v>64</v>
      </c>
      <c r="C375" s="208" t="s">
        <v>335</v>
      </c>
      <c r="D375" s="208" t="s">
        <v>149</v>
      </c>
      <c r="E375" s="208" t="s">
        <v>52</v>
      </c>
      <c r="F375" s="208" t="s">
        <v>180</v>
      </c>
      <c r="G375" s="208" t="s">
        <v>986</v>
      </c>
      <c r="H375" s="209">
        <v>4479</v>
      </c>
      <c r="I375" s="207">
        <v>3</v>
      </c>
      <c r="J375" s="210">
        <f>อุดรธานี!F179</f>
        <v>86028.62</v>
      </c>
      <c r="K375" s="211">
        <f>อุดรธานี!AO179</f>
        <v>-15817.370000000024</v>
      </c>
      <c r="L375" s="210">
        <f>อุดรธานี!AP179</f>
        <v>1942109.27</v>
      </c>
      <c r="M375" s="210">
        <f>อุดรธานี!AQ179</f>
        <v>1813291.69</v>
      </c>
      <c r="N375" s="208"/>
      <c r="O375" s="208"/>
      <c r="P375" s="208"/>
      <c r="Q375" s="212">
        <f t="shared" si="35"/>
        <v>128817.58000000007</v>
      </c>
      <c r="R375" s="213">
        <f t="shared" si="36"/>
        <v>433.60331993748605</v>
      </c>
    </row>
    <row r="376" spans="1:18" x14ac:dyDescent="0.35">
      <c r="A376" s="144">
        <v>5</v>
      </c>
      <c r="B376" s="145" t="s">
        <v>64</v>
      </c>
      <c r="C376" s="145" t="s">
        <v>335</v>
      </c>
      <c r="D376" s="145" t="s">
        <v>149</v>
      </c>
      <c r="E376" s="145" t="s">
        <v>52</v>
      </c>
      <c r="F376" s="145" t="s">
        <v>180</v>
      </c>
      <c r="G376" s="145" t="s">
        <v>987</v>
      </c>
      <c r="H376" s="146">
        <v>5054</v>
      </c>
      <c r="I376" s="144">
        <v>4</v>
      </c>
      <c r="J376" s="147">
        <f>อุดรธานี!F180</f>
        <v>442560.42</v>
      </c>
      <c r="K376" s="161">
        <f>อุดรธานี!AO180</f>
        <v>333920.74999999994</v>
      </c>
      <c r="L376" s="149">
        <f>อุดรธานี!AP180</f>
        <v>2237968.2000000002</v>
      </c>
      <c r="M376" s="149">
        <f>อุดรธานี!AQ180</f>
        <v>2059080.5699999998</v>
      </c>
      <c r="N376" s="145"/>
      <c r="O376" s="145"/>
      <c r="P376" s="145"/>
      <c r="Q376" s="137">
        <f t="shared" si="35"/>
        <v>178887.63000000035</v>
      </c>
      <c r="R376" s="138">
        <f t="shared" si="36"/>
        <v>442.81127819548874</v>
      </c>
    </row>
    <row r="377" spans="1:18" x14ac:dyDescent="0.35">
      <c r="A377" s="158">
        <v>6</v>
      </c>
      <c r="B377" s="145" t="s">
        <v>64</v>
      </c>
      <c r="C377" s="145" t="s">
        <v>335</v>
      </c>
      <c r="D377" s="145" t="s">
        <v>149</v>
      </c>
      <c r="E377" s="145" t="s">
        <v>52</v>
      </c>
      <c r="F377" s="145" t="s">
        <v>180</v>
      </c>
      <c r="G377" s="145" t="s">
        <v>988</v>
      </c>
      <c r="H377" s="146">
        <v>5698</v>
      </c>
      <c r="I377" s="144">
        <v>4</v>
      </c>
      <c r="J377" s="147">
        <f>อุดรธานี!F181</f>
        <v>321953.81</v>
      </c>
      <c r="K377" s="161">
        <f>อุดรธานี!AO181</f>
        <v>135202.84000000003</v>
      </c>
      <c r="L377" s="149">
        <f>อุดรธานี!AP181</f>
        <v>2595249.5</v>
      </c>
      <c r="M377" s="149">
        <f>อุดรธานี!AQ181</f>
        <v>2701099.2300000004</v>
      </c>
      <c r="N377" s="145"/>
      <c r="O377" s="145"/>
      <c r="P377" s="145"/>
      <c r="Q377" s="137">
        <f t="shared" si="35"/>
        <v>-105849.73000000045</v>
      </c>
      <c r="R377" s="138">
        <f t="shared" si="36"/>
        <v>455.46674271674271</v>
      </c>
    </row>
    <row r="378" spans="1:18" x14ac:dyDescent="0.35">
      <c r="A378" s="158">
        <v>7</v>
      </c>
      <c r="B378" s="145" t="s">
        <v>64</v>
      </c>
      <c r="C378" s="145" t="s">
        <v>335</v>
      </c>
      <c r="D378" s="145" t="s">
        <v>149</v>
      </c>
      <c r="E378" s="145" t="s">
        <v>52</v>
      </c>
      <c r="F378" s="145" t="s">
        <v>180</v>
      </c>
      <c r="G378" s="145" t="s">
        <v>989</v>
      </c>
      <c r="H378" s="146">
        <v>5218</v>
      </c>
      <c r="I378" s="144">
        <v>4</v>
      </c>
      <c r="J378" s="147">
        <f>อุดรธานี!F182</f>
        <v>562505.88</v>
      </c>
      <c r="K378" s="161">
        <f>อุดรธานี!AO182</f>
        <v>604252.57000000007</v>
      </c>
      <c r="L378" s="149">
        <f>อุดรธานี!AP182</f>
        <v>2474107.36</v>
      </c>
      <c r="M378" s="149">
        <f>อุดรธานี!AQ182</f>
        <v>2454235.86</v>
      </c>
      <c r="N378" s="145"/>
      <c r="O378" s="145"/>
      <c r="P378" s="145"/>
      <c r="Q378" s="137">
        <f t="shared" si="35"/>
        <v>19871.5</v>
      </c>
      <c r="R378" s="138">
        <f t="shared" si="36"/>
        <v>474.14859333077806</v>
      </c>
    </row>
    <row r="379" spans="1:18" x14ac:dyDescent="0.35">
      <c r="A379" s="158">
        <v>8</v>
      </c>
      <c r="B379" s="145" t="s">
        <v>64</v>
      </c>
      <c r="C379" s="145" t="s">
        <v>335</v>
      </c>
      <c r="D379" s="145" t="s">
        <v>149</v>
      </c>
      <c r="E379" s="145" t="s">
        <v>52</v>
      </c>
      <c r="F379" s="145" t="s">
        <v>180</v>
      </c>
      <c r="G379" s="145" t="s">
        <v>990</v>
      </c>
      <c r="H379" s="146">
        <v>6468</v>
      </c>
      <c r="I379" s="144">
        <v>5</v>
      </c>
      <c r="J379" s="147">
        <f>อุดรธานี!F183</f>
        <v>455459.78</v>
      </c>
      <c r="K379" s="161">
        <f>อุดรธานี!AO183</f>
        <v>539391.8600000001</v>
      </c>
      <c r="L379" s="149">
        <f>อุดรธานี!AP183</f>
        <v>2314384.6</v>
      </c>
      <c r="M379" s="149">
        <f>อุดรธานี!AQ183</f>
        <v>2485796.1399999997</v>
      </c>
      <c r="N379" s="145"/>
      <c r="O379" s="145"/>
      <c r="P379" s="145"/>
      <c r="Q379" s="137">
        <f t="shared" si="35"/>
        <v>-171411.53999999957</v>
      </c>
      <c r="R379" s="138">
        <f t="shared" si="36"/>
        <v>357.82074829931975</v>
      </c>
    </row>
    <row r="380" spans="1:18" x14ac:dyDescent="0.35">
      <c r="A380" s="158">
        <v>9</v>
      </c>
      <c r="B380" s="145" t="s">
        <v>64</v>
      </c>
      <c r="C380" s="145" t="s">
        <v>335</v>
      </c>
      <c r="D380" s="145" t="s">
        <v>149</v>
      </c>
      <c r="E380" s="145" t="s">
        <v>52</v>
      </c>
      <c r="F380" s="145" t="s">
        <v>180</v>
      </c>
      <c r="G380" s="145" t="s">
        <v>991</v>
      </c>
      <c r="H380" s="146">
        <v>8206</v>
      </c>
      <c r="I380" s="144">
        <v>5</v>
      </c>
      <c r="J380" s="147">
        <f>อุดรธานี!F184</f>
        <v>869371.17</v>
      </c>
      <c r="K380" s="161">
        <f>อุดรธานี!AO184</f>
        <v>973262.40999999992</v>
      </c>
      <c r="L380" s="149">
        <f>อุดรธานี!AP184</f>
        <v>2458347.5700000003</v>
      </c>
      <c r="M380" s="149">
        <f>อุดรธานี!AQ184</f>
        <v>2463137.0200000005</v>
      </c>
      <c r="N380" s="145"/>
      <c r="O380" s="145"/>
      <c r="P380" s="145"/>
      <c r="Q380" s="137">
        <f t="shared" si="35"/>
        <v>-4789.4500000001863</v>
      </c>
      <c r="R380" s="138">
        <f t="shared" si="36"/>
        <v>299.57927979527182</v>
      </c>
    </row>
    <row r="381" spans="1:18" x14ac:dyDescent="0.35">
      <c r="A381" s="158">
        <v>10</v>
      </c>
      <c r="B381" s="145" t="s">
        <v>64</v>
      </c>
      <c r="C381" s="145" t="s">
        <v>335</v>
      </c>
      <c r="D381" s="145" t="s">
        <v>149</v>
      </c>
      <c r="E381" s="145" t="s">
        <v>52</v>
      </c>
      <c r="F381" s="145" t="s">
        <v>180</v>
      </c>
      <c r="G381" s="145" t="s">
        <v>992</v>
      </c>
      <c r="H381" s="146">
        <v>4682</v>
      </c>
      <c r="I381" s="144">
        <v>4</v>
      </c>
      <c r="J381" s="147">
        <f>อุดรธานี!F185</f>
        <v>282085.44</v>
      </c>
      <c r="K381" s="161">
        <f>อุดรธานี!AO185</f>
        <v>497855.52</v>
      </c>
      <c r="L381" s="149">
        <f>อุดรธานี!AP185</f>
        <v>1817746.5499999998</v>
      </c>
      <c r="M381" s="149">
        <f>อุดรธานี!AQ185</f>
        <v>1993206.65</v>
      </c>
      <c r="N381" s="145"/>
      <c r="O381" s="145"/>
      <c r="P381" s="145"/>
      <c r="Q381" s="137">
        <f t="shared" si="35"/>
        <v>-175460.10000000009</v>
      </c>
      <c r="R381" s="138">
        <f t="shared" si="36"/>
        <v>388.24146732165735</v>
      </c>
    </row>
    <row r="382" spans="1:18" x14ac:dyDescent="0.35">
      <c r="A382" s="158">
        <v>11</v>
      </c>
      <c r="B382" s="145" t="s">
        <v>64</v>
      </c>
      <c r="C382" s="145" t="s">
        <v>335</v>
      </c>
      <c r="D382" s="145" t="s">
        <v>149</v>
      </c>
      <c r="E382" s="145" t="s">
        <v>52</v>
      </c>
      <c r="F382" s="145" t="s">
        <v>180</v>
      </c>
      <c r="G382" s="145" t="s">
        <v>993</v>
      </c>
      <c r="H382" s="146">
        <v>5558</v>
      </c>
      <c r="I382" s="144">
        <v>4</v>
      </c>
      <c r="J382" s="147">
        <f>อุดรธานี!F186</f>
        <v>229759.2</v>
      </c>
      <c r="K382" s="161">
        <f>อุดรธานี!AO186</f>
        <v>354603.96000000008</v>
      </c>
      <c r="L382" s="149">
        <f>อุดรธานี!AP186</f>
        <v>2755293.04</v>
      </c>
      <c r="M382" s="149">
        <f>อุดรธานี!AQ186</f>
        <v>2680486.0099999998</v>
      </c>
      <c r="N382" s="145"/>
      <c r="O382" s="145"/>
      <c r="P382" s="145"/>
      <c r="Q382" s="137">
        <f t="shared" si="35"/>
        <v>74807.030000000261</v>
      </c>
      <c r="R382" s="138">
        <f t="shared" si="36"/>
        <v>495.73462396545523</v>
      </c>
    </row>
    <row r="383" spans="1:18" x14ac:dyDescent="0.35">
      <c r="A383" s="158">
        <v>12</v>
      </c>
      <c r="B383" s="145" t="s">
        <v>64</v>
      </c>
      <c r="C383" s="145" t="s">
        <v>335</v>
      </c>
      <c r="D383" s="145" t="s">
        <v>149</v>
      </c>
      <c r="E383" s="145" t="s">
        <v>52</v>
      </c>
      <c r="F383" s="145" t="s">
        <v>180</v>
      </c>
      <c r="G383" s="145" t="s">
        <v>994</v>
      </c>
      <c r="H383" s="146">
        <v>4731</v>
      </c>
      <c r="I383" s="144">
        <v>4</v>
      </c>
      <c r="J383" s="147">
        <f>อุดรธานี!F187</f>
        <v>339689.6</v>
      </c>
      <c r="K383" s="161">
        <f>อุดรธานี!AO187</f>
        <v>261601.55</v>
      </c>
      <c r="L383" s="149">
        <f>อุดรธานี!AP187</f>
        <v>2327740.91</v>
      </c>
      <c r="M383" s="149">
        <f>อุดรธานี!AQ187</f>
        <v>2299264.3800000004</v>
      </c>
      <c r="N383" s="145"/>
      <c r="O383" s="145"/>
      <c r="P383" s="145"/>
      <c r="Q383" s="137">
        <f t="shared" si="35"/>
        <v>28476.529999999795</v>
      </c>
      <c r="R383" s="138">
        <f t="shared" si="36"/>
        <v>492.01879306700488</v>
      </c>
    </row>
    <row r="384" spans="1:18" x14ac:dyDescent="0.35">
      <c r="A384" s="158">
        <v>13</v>
      </c>
      <c r="B384" s="145" t="s">
        <v>64</v>
      </c>
      <c r="C384" s="145" t="s">
        <v>336</v>
      </c>
      <c r="D384" s="145" t="s">
        <v>149</v>
      </c>
      <c r="E384" s="145" t="s">
        <v>52</v>
      </c>
      <c r="F384" s="145" t="s">
        <v>180</v>
      </c>
      <c r="G384" s="147" t="s">
        <v>995</v>
      </c>
      <c r="H384" s="215">
        <v>3338</v>
      </c>
      <c r="I384" s="144">
        <v>3</v>
      </c>
      <c r="J384" s="147">
        <f>อุดรธานี!F188</f>
        <v>244348.61</v>
      </c>
      <c r="K384" s="161">
        <f>อุดรธานี!AO188</f>
        <v>326674.91000000003</v>
      </c>
      <c r="L384" s="149">
        <f>อุดรธานี!AP188</f>
        <v>2177488.6500000004</v>
      </c>
      <c r="M384" s="149">
        <f>อุดรธานี!AQ188</f>
        <v>1806621.5</v>
      </c>
      <c r="N384" s="145"/>
      <c r="O384" s="145"/>
      <c r="P384" s="145"/>
      <c r="Q384" s="137">
        <f t="shared" si="35"/>
        <v>370867.15000000037</v>
      </c>
      <c r="R384" s="138">
        <f t="shared" si="36"/>
        <v>652.33332834032365</v>
      </c>
    </row>
    <row r="385" spans="1:18" x14ac:dyDescent="0.35">
      <c r="A385" s="158">
        <v>14</v>
      </c>
      <c r="B385" s="145" t="s">
        <v>64</v>
      </c>
      <c r="C385" s="145" t="s">
        <v>335</v>
      </c>
      <c r="D385" s="145" t="s">
        <v>149</v>
      </c>
      <c r="E385" s="145" t="s">
        <v>52</v>
      </c>
      <c r="F385" s="145" t="s">
        <v>180</v>
      </c>
      <c r="G385" s="145" t="s">
        <v>996</v>
      </c>
      <c r="H385" s="146">
        <v>6544</v>
      </c>
      <c r="I385" s="144">
        <v>5</v>
      </c>
      <c r="J385" s="147">
        <f>อุดรธานี!F189</f>
        <v>301784.92</v>
      </c>
      <c r="K385" s="161">
        <f>อุดรธานี!AO189</f>
        <v>686334.04</v>
      </c>
      <c r="L385" s="149">
        <f>อุดรธานี!AP189</f>
        <v>2049275.32</v>
      </c>
      <c r="M385" s="149">
        <f>อุดรธานี!AQ189</f>
        <v>2346311</v>
      </c>
      <c r="N385" s="145"/>
      <c r="O385" s="145"/>
      <c r="P385" s="145"/>
      <c r="Q385" s="137">
        <f t="shared" si="35"/>
        <v>-297035.67999999993</v>
      </c>
      <c r="R385" s="138">
        <f t="shared" si="36"/>
        <v>313.15331907090467</v>
      </c>
    </row>
    <row r="386" spans="1:18" s="156" customFormat="1" x14ac:dyDescent="0.35">
      <c r="A386" s="216">
        <v>15</v>
      </c>
      <c r="B386" s="151" t="s">
        <v>64</v>
      </c>
      <c r="C386" s="151"/>
      <c r="D386" s="151"/>
      <c r="E386" s="151" t="s">
        <v>77</v>
      </c>
      <c r="F386" s="151"/>
      <c r="G386" s="151" t="s">
        <v>341</v>
      </c>
      <c r="H386" s="157">
        <f>SUM(H372:H385)</f>
        <v>72221</v>
      </c>
      <c r="I386" s="150"/>
      <c r="J386" s="153">
        <f>SUM(J372:J385)</f>
        <v>5534786.4500000002</v>
      </c>
      <c r="K386" s="153">
        <f t="shared" ref="K386:M386" si="40">SUM(K372:K385)</f>
        <v>6607580.7999999998</v>
      </c>
      <c r="L386" s="153">
        <f t="shared" si="40"/>
        <v>30384145.630000003</v>
      </c>
      <c r="M386" s="153">
        <f t="shared" si="40"/>
        <v>30097934.84</v>
      </c>
      <c r="N386" s="151">
        <v>13</v>
      </c>
      <c r="O386" s="151">
        <v>13</v>
      </c>
      <c r="P386" s="151">
        <f>N386-O386</f>
        <v>0</v>
      </c>
      <c r="Q386" s="154">
        <f t="shared" si="35"/>
        <v>286210.79000000283</v>
      </c>
      <c r="R386" s="155">
        <f>L386/H386</f>
        <v>420.71067459603165</v>
      </c>
    </row>
    <row r="387" spans="1:18" x14ac:dyDescent="0.35">
      <c r="A387" s="144">
        <v>1</v>
      </c>
      <c r="B387" s="145" t="s">
        <v>64</v>
      </c>
      <c r="C387" s="145" t="s">
        <v>336</v>
      </c>
      <c r="D387" s="145" t="s">
        <v>151</v>
      </c>
      <c r="E387" s="145" t="s">
        <v>53</v>
      </c>
      <c r="F387" s="145" t="s">
        <v>210</v>
      </c>
      <c r="G387" s="145" t="s">
        <v>342</v>
      </c>
      <c r="H387" s="146"/>
      <c r="I387" s="144"/>
      <c r="J387" s="147"/>
      <c r="K387" s="148"/>
      <c r="L387" s="149"/>
      <c r="M387" s="149"/>
      <c r="N387" s="145"/>
      <c r="O387" s="145"/>
      <c r="P387" s="145"/>
    </row>
    <row r="388" spans="1:18" x14ac:dyDescent="0.35">
      <c r="A388" s="144">
        <v>2</v>
      </c>
      <c r="B388" s="145" t="s">
        <v>64</v>
      </c>
      <c r="C388" s="145" t="s">
        <v>336</v>
      </c>
      <c r="D388" s="145" t="s">
        <v>151</v>
      </c>
      <c r="E388" s="145" t="s">
        <v>53</v>
      </c>
      <c r="F388" s="145" t="s">
        <v>180</v>
      </c>
      <c r="G388" s="145" t="s">
        <v>997</v>
      </c>
      <c r="H388" s="146">
        <v>2511</v>
      </c>
      <c r="I388" s="144">
        <v>2</v>
      </c>
      <c r="J388" s="149">
        <f>อุดรธานี!F190</f>
        <v>483006.34</v>
      </c>
      <c r="K388" s="148">
        <f>อุดรธานี!AO190</f>
        <v>449027.02</v>
      </c>
      <c r="L388" s="149">
        <f>อุดรธานี!AP190</f>
        <v>2114448.1800000002</v>
      </c>
      <c r="M388" s="149">
        <f>อุดรธานี!AQ190</f>
        <v>1802044.13</v>
      </c>
      <c r="N388" s="145"/>
      <c r="O388" s="145"/>
      <c r="P388" s="145"/>
      <c r="Q388" s="137">
        <f t="shared" si="35"/>
        <v>312404.05000000028</v>
      </c>
      <c r="R388" s="138">
        <f t="shared" si="36"/>
        <v>842.07414575866198</v>
      </c>
    </row>
    <row r="389" spans="1:18" x14ac:dyDescent="0.35">
      <c r="A389" s="144">
        <v>3</v>
      </c>
      <c r="B389" s="145" t="s">
        <v>64</v>
      </c>
      <c r="C389" s="145" t="s">
        <v>336</v>
      </c>
      <c r="D389" s="145" t="s">
        <v>151</v>
      </c>
      <c r="E389" s="145" t="s">
        <v>53</v>
      </c>
      <c r="F389" s="145" t="s">
        <v>180</v>
      </c>
      <c r="G389" s="145" t="s">
        <v>998</v>
      </c>
      <c r="H389" s="146">
        <v>3129</v>
      </c>
      <c r="I389" s="144">
        <v>3</v>
      </c>
      <c r="J389" s="149">
        <f>อุดรธานี!F191</f>
        <v>232811.3</v>
      </c>
      <c r="K389" s="148">
        <f>อุดรธานี!AO191</f>
        <v>329675.87</v>
      </c>
      <c r="L389" s="149">
        <f>อุดรธานี!AP191</f>
        <v>1878764.83</v>
      </c>
      <c r="M389" s="149">
        <f>อุดรธานี!AQ191</f>
        <v>1743686.72</v>
      </c>
      <c r="N389" s="145"/>
      <c r="O389" s="145"/>
      <c r="P389" s="145"/>
      <c r="Q389" s="137">
        <f t="shared" si="35"/>
        <v>135078.1100000001</v>
      </c>
      <c r="R389" s="138">
        <f t="shared" si="36"/>
        <v>600.43618728028127</v>
      </c>
    </row>
    <row r="390" spans="1:18" x14ac:dyDescent="0.35">
      <c r="A390" s="144">
        <v>4</v>
      </c>
      <c r="B390" s="145" t="s">
        <v>64</v>
      </c>
      <c r="C390" s="145" t="s">
        <v>336</v>
      </c>
      <c r="D390" s="145" t="s">
        <v>151</v>
      </c>
      <c r="E390" s="145" t="s">
        <v>53</v>
      </c>
      <c r="F390" s="145" t="s">
        <v>180</v>
      </c>
      <c r="G390" s="145" t="s">
        <v>999</v>
      </c>
      <c r="H390" s="146">
        <v>5633</v>
      </c>
      <c r="I390" s="144">
        <v>4</v>
      </c>
      <c r="J390" s="149">
        <f>อุดรธานี!F192</f>
        <v>347438.23</v>
      </c>
      <c r="K390" s="148">
        <f>อุดรธานี!AO192</f>
        <v>292175.78999999998</v>
      </c>
      <c r="L390" s="149">
        <f>อุดรธานี!AP192</f>
        <v>2463984.37</v>
      </c>
      <c r="M390" s="149">
        <f>อุดรธานี!AQ192</f>
        <v>2527363.2400000002</v>
      </c>
      <c r="N390" s="145"/>
      <c r="O390" s="145"/>
      <c r="P390" s="145"/>
      <c r="Q390" s="137">
        <f t="shared" ref="Q390:Q454" si="41">L390-M390</f>
        <v>-63378.870000000112</v>
      </c>
      <c r="R390" s="138">
        <f t="shared" ref="R390:R454" si="42">L390/H390</f>
        <v>437.41955796200961</v>
      </c>
    </row>
    <row r="391" spans="1:18" x14ac:dyDescent="0.35">
      <c r="A391" s="144">
        <v>5</v>
      </c>
      <c r="B391" s="145" t="s">
        <v>64</v>
      </c>
      <c r="C391" s="145" t="s">
        <v>336</v>
      </c>
      <c r="D391" s="145" t="s">
        <v>151</v>
      </c>
      <c r="E391" s="145" t="s">
        <v>53</v>
      </c>
      <c r="F391" s="145" t="s">
        <v>180</v>
      </c>
      <c r="G391" s="145" t="s">
        <v>1000</v>
      </c>
      <c r="H391" s="146">
        <v>1850</v>
      </c>
      <c r="I391" s="144">
        <v>2</v>
      </c>
      <c r="J391" s="149">
        <f>อุดรธานี!F193</f>
        <v>483080.29</v>
      </c>
      <c r="K391" s="148">
        <f>อุดรธานี!AO193</f>
        <v>498127.83999999997</v>
      </c>
      <c r="L391" s="149">
        <f>อุดรธานี!AP193</f>
        <v>1470712.72</v>
      </c>
      <c r="M391" s="149">
        <f>อุดรธานี!AQ193</f>
        <v>1255634.56</v>
      </c>
      <c r="N391" s="145"/>
      <c r="O391" s="145"/>
      <c r="P391" s="145"/>
      <c r="Q391" s="137">
        <f t="shared" si="41"/>
        <v>215078.15999999992</v>
      </c>
      <c r="R391" s="138">
        <f t="shared" si="42"/>
        <v>794.97984864864861</v>
      </c>
    </row>
    <row r="392" spans="1:18" x14ac:dyDescent="0.35">
      <c r="A392" s="144">
        <v>6</v>
      </c>
      <c r="B392" s="145" t="s">
        <v>64</v>
      </c>
      <c r="C392" s="145" t="s">
        <v>336</v>
      </c>
      <c r="D392" s="145" t="s">
        <v>151</v>
      </c>
      <c r="E392" s="145" t="s">
        <v>53</v>
      </c>
      <c r="F392" s="145" t="s">
        <v>180</v>
      </c>
      <c r="G392" s="145" t="s">
        <v>1001</v>
      </c>
      <c r="H392" s="146">
        <v>3330</v>
      </c>
      <c r="I392" s="144">
        <v>3</v>
      </c>
      <c r="J392" s="149">
        <f>อุดรธานี!F194</f>
        <v>862079.42</v>
      </c>
      <c r="K392" s="148">
        <f>อุดรธานี!AO194</f>
        <v>845582.06</v>
      </c>
      <c r="L392" s="149">
        <f>อุดรธานี!AP194</f>
        <v>1324177.5899999999</v>
      </c>
      <c r="M392" s="149">
        <f>อุดรธานี!AQ194</f>
        <v>1061240.3900000001</v>
      </c>
      <c r="N392" s="145"/>
      <c r="O392" s="145"/>
      <c r="P392" s="145"/>
      <c r="Q392" s="137">
        <f t="shared" si="41"/>
        <v>262937.19999999972</v>
      </c>
      <c r="R392" s="138">
        <f t="shared" si="42"/>
        <v>397.65092792792791</v>
      </c>
    </row>
    <row r="393" spans="1:18" s="156" customFormat="1" x14ac:dyDescent="0.35">
      <c r="A393" s="150">
        <v>15</v>
      </c>
      <c r="B393" s="151" t="s">
        <v>64</v>
      </c>
      <c r="C393" s="151"/>
      <c r="D393" s="151"/>
      <c r="E393" s="151" t="s">
        <v>77</v>
      </c>
      <c r="F393" s="151"/>
      <c r="G393" s="151" t="s">
        <v>343</v>
      </c>
      <c r="H393" s="157">
        <f>SUM(H387:H392)</f>
        <v>16453</v>
      </c>
      <c r="I393" s="150"/>
      <c r="J393" s="153">
        <f>SUM(J387:J392)</f>
        <v>2408415.58</v>
      </c>
      <c r="K393" s="153">
        <f t="shared" ref="K393:M393" si="43">SUM(K387:K392)</f>
        <v>2414588.58</v>
      </c>
      <c r="L393" s="153">
        <f t="shared" si="43"/>
        <v>9252087.6900000013</v>
      </c>
      <c r="M393" s="153">
        <f t="shared" si="43"/>
        <v>8389969.040000001</v>
      </c>
      <c r="N393" s="151">
        <v>5</v>
      </c>
      <c r="O393" s="151">
        <v>5</v>
      </c>
      <c r="P393" s="151">
        <f>N393-O393</f>
        <v>0</v>
      </c>
      <c r="Q393" s="154">
        <f t="shared" si="41"/>
        <v>862118.65000000037</v>
      </c>
      <c r="R393" s="155">
        <f>L393/H393</f>
        <v>562.33438825746077</v>
      </c>
    </row>
    <row r="394" spans="1:18" x14ac:dyDescent="0.35">
      <c r="A394" s="144">
        <v>1</v>
      </c>
      <c r="B394" s="145" t="s">
        <v>64</v>
      </c>
      <c r="C394" s="145" t="s">
        <v>344</v>
      </c>
      <c r="D394" s="145" t="s">
        <v>153</v>
      </c>
      <c r="E394" s="145" t="s">
        <v>54</v>
      </c>
      <c r="F394" s="145" t="s">
        <v>210</v>
      </c>
      <c r="G394" s="145" t="s">
        <v>345</v>
      </c>
      <c r="H394" s="146"/>
      <c r="I394" s="144"/>
      <c r="J394" s="147"/>
      <c r="K394" s="148"/>
      <c r="L394" s="149"/>
      <c r="M394" s="149"/>
      <c r="N394" s="145"/>
      <c r="O394" s="145"/>
      <c r="P394" s="145"/>
    </row>
    <row r="395" spans="1:18" x14ac:dyDescent="0.35">
      <c r="A395" s="144">
        <v>2</v>
      </c>
      <c r="B395" s="145" t="s">
        <v>64</v>
      </c>
      <c r="C395" s="145" t="s">
        <v>344</v>
      </c>
      <c r="D395" s="145" t="s">
        <v>153</v>
      </c>
      <c r="E395" s="145" t="s">
        <v>54</v>
      </c>
      <c r="F395" s="145" t="s">
        <v>180</v>
      </c>
      <c r="G395" s="145" t="s">
        <v>1002</v>
      </c>
      <c r="H395" s="146">
        <v>3397</v>
      </c>
      <c r="I395" s="144">
        <v>3</v>
      </c>
      <c r="J395" s="149">
        <f>อุดรธานี!F195</f>
        <v>907421.69</v>
      </c>
      <c r="K395" s="148">
        <f>อุดรธานี!AO195</f>
        <v>919565.01</v>
      </c>
      <c r="L395" s="149">
        <f>อุดรธานี!AP195</f>
        <v>1348243.71</v>
      </c>
      <c r="M395" s="149">
        <f>อุดรธานี!AQ195</f>
        <v>1503037.03</v>
      </c>
      <c r="N395" s="145"/>
      <c r="O395" s="145"/>
      <c r="P395" s="145"/>
      <c r="Q395" s="137">
        <f t="shared" si="41"/>
        <v>-154793.32000000007</v>
      </c>
      <c r="R395" s="138">
        <f t="shared" si="42"/>
        <v>396.89246688254343</v>
      </c>
    </row>
    <row r="396" spans="1:18" x14ac:dyDescent="0.35">
      <c r="A396" s="144">
        <v>3</v>
      </c>
      <c r="B396" s="145" t="s">
        <v>64</v>
      </c>
      <c r="C396" s="145" t="s">
        <v>344</v>
      </c>
      <c r="D396" s="145" t="s">
        <v>153</v>
      </c>
      <c r="E396" s="145" t="s">
        <v>54</v>
      </c>
      <c r="F396" s="145" t="s">
        <v>180</v>
      </c>
      <c r="G396" s="145" t="s">
        <v>1003</v>
      </c>
      <c r="H396" s="146">
        <v>2599</v>
      </c>
      <c r="I396" s="144">
        <v>2</v>
      </c>
      <c r="J396" s="149">
        <f>อุดรธานี!F196</f>
        <v>871116.59</v>
      </c>
      <c r="K396" s="148">
        <f>อุดรธานี!AO196</f>
        <v>1011147.51</v>
      </c>
      <c r="L396" s="149">
        <f>อุดรธานี!AP196</f>
        <v>1574492.38</v>
      </c>
      <c r="M396" s="149">
        <f>อุดรธานี!AQ196</f>
        <v>1538508.16</v>
      </c>
      <c r="N396" s="145"/>
      <c r="O396" s="145"/>
      <c r="P396" s="145"/>
      <c r="Q396" s="137">
        <f t="shared" si="41"/>
        <v>35984.219999999972</v>
      </c>
      <c r="R396" s="138">
        <f t="shared" si="42"/>
        <v>605.80699499807611</v>
      </c>
    </row>
    <row r="397" spans="1:18" x14ac:dyDescent="0.35">
      <c r="A397" s="144">
        <v>4</v>
      </c>
      <c r="B397" s="145" t="s">
        <v>64</v>
      </c>
      <c r="C397" s="145" t="s">
        <v>344</v>
      </c>
      <c r="D397" s="145" t="s">
        <v>153</v>
      </c>
      <c r="E397" s="145" t="s">
        <v>54</v>
      </c>
      <c r="F397" s="145" t="s">
        <v>180</v>
      </c>
      <c r="G397" s="145" t="s">
        <v>1004</v>
      </c>
      <c r="H397" s="146">
        <v>3184</v>
      </c>
      <c r="I397" s="144">
        <v>3</v>
      </c>
      <c r="J397" s="149">
        <f>อุดรธานี!F197</f>
        <v>689207.68</v>
      </c>
      <c r="K397" s="148">
        <f>อุดรธานี!AO197</f>
        <v>741625.7300000001</v>
      </c>
      <c r="L397" s="149">
        <f>อุดรธานี!AP197</f>
        <v>1564612.78</v>
      </c>
      <c r="M397" s="149">
        <f>อุดรธานี!AQ197</f>
        <v>1732659.3599999999</v>
      </c>
      <c r="N397" s="145"/>
      <c r="O397" s="145"/>
      <c r="P397" s="145"/>
      <c r="Q397" s="137">
        <f t="shared" si="41"/>
        <v>-168046.57999999984</v>
      </c>
      <c r="R397" s="138">
        <f t="shared" si="42"/>
        <v>491.39848618090451</v>
      </c>
    </row>
    <row r="398" spans="1:18" x14ac:dyDescent="0.35">
      <c r="A398" s="144">
        <v>5</v>
      </c>
      <c r="B398" s="145" t="s">
        <v>64</v>
      </c>
      <c r="C398" s="145" t="s">
        <v>344</v>
      </c>
      <c r="D398" s="145" t="s">
        <v>153</v>
      </c>
      <c r="E398" s="145" t="s">
        <v>54</v>
      </c>
      <c r="F398" s="145" t="s">
        <v>180</v>
      </c>
      <c r="G398" s="145" t="s">
        <v>1005</v>
      </c>
      <c r="H398" s="146">
        <v>4760</v>
      </c>
      <c r="I398" s="144">
        <v>4</v>
      </c>
      <c r="J398" s="149">
        <f>อุดรธานี!F198</f>
        <v>781153.23</v>
      </c>
      <c r="K398" s="148">
        <f>อุดรธานี!AO198</f>
        <v>972576.02</v>
      </c>
      <c r="L398" s="149">
        <f>อุดรธานี!AP198</f>
        <v>1971795.37</v>
      </c>
      <c r="M398" s="149">
        <f>อุดรธานี!AQ198</f>
        <v>1939767.34</v>
      </c>
      <c r="N398" s="145"/>
      <c r="O398" s="145"/>
      <c r="P398" s="145"/>
      <c r="Q398" s="137">
        <f t="shared" si="41"/>
        <v>32028.030000000028</v>
      </c>
      <c r="R398" s="138">
        <f t="shared" si="42"/>
        <v>414.242724789916</v>
      </c>
    </row>
    <row r="399" spans="1:18" s="156" customFormat="1" x14ac:dyDescent="0.35">
      <c r="A399" s="150">
        <v>16</v>
      </c>
      <c r="B399" s="151" t="s">
        <v>64</v>
      </c>
      <c r="C399" s="151"/>
      <c r="D399" s="151"/>
      <c r="E399" s="151" t="s">
        <v>77</v>
      </c>
      <c r="F399" s="151"/>
      <c r="G399" s="151" t="s">
        <v>346</v>
      </c>
      <c r="H399" s="157">
        <f>SUM(H394:H398)</f>
        <v>13940</v>
      </c>
      <c r="I399" s="150"/>
      <c r="J399" s="153">
        <f>SUM(J394:J398)</f>
        <v>3248899.19</v>
      </c>
      <c r="K399" s="153">
        <f t="shared" ref="K399:M399" si="44">SUM(K394:K398)</f>
        <v>3644914.27</v>
      </c>
      <c r="L399" s="153">
        <f t="shared" si="44"/>
        <v>6459144.2400000002</v>
      </c>
      <c r="M399" s="153">
        <f t="shared" si="44"/>
        <v>6713971.8899999997</v>
      </c>
      <c r="N399" s="151">
        <v>4</v>
      </c>
      <c r="O399" s="151">
        <v>4</v>
      </c>
      <c r="P399" s="151">
        <f>N399-O399</f>
        <v>0</v>
      </c>
      <c r="Q399" s="154">
        <f t="shared" si="41"/>
        <v>-254827.64999999944</v>
      </c>
      <c r="R399" s="155">
        <f>L399/H399</f>
        <v>463.35324533715925</v>
      </c>
    </row>
    <row r="400" spans="1:18" x14ac:dyDescent="0.35">
      <c r="A400" s="144">
        <v>1</v>
      </c>
      <c r="B400" s="145" t="s">
        <v>64</v>
      </c>
      <c r="C400" s="145" t="s">
        <v>347</v>
      </c>
      <c r="D400" s="145" t="s">
        <v>155</v>
      </c>
      <c r="E400" s="145" t="s">
        <v>55</v>
      </c>
      <c r="F400" s="145" t="s">
        <v>210</v>
      </c>
      <c r="G400" s="145" t="s">
        <v>348</v>
      </c>
      <c r="H400" s="146"/>
      <c r="I400" s="144"/>
      <c r="J400" s="147"/>
      <c r="K400" s="148"/>
      <c r="L400" s="149"/>
      <c r="M400" s="149"/>
      <c r="N400" s="145"/>
      <c r="O400" s="145"/>
      <c r="P400" s="145"/>
    </row>
    <row r="401" spans="1:18" x14ac:dyDescent="0.35">
      <c r="A401" s="144">
        <v>2</v>
      </c>
      <c r="B401" s="145" t="s">
        <v>64</v>
      </c>
      <c r="C401" s="145" t="s">
        <v>347</v>
      </c>
      <c r="D401" s="145" t="s">
        <v>155</v>
      </c>
      <c r="E401" s="145" t="s">
        <v>55</v>
      </c>
      <c r="F401" s="145" t="s">
        <v>180</v>
      </c>
      <c r="G401" s="145" t="s">
        <v>1006</v>
      </c>
      <c r="H401" s="146">
        <v>3288</v>
      </c>
      <c r="I401" s="144">
        <v>3</v>
      </c>
      <c r="J401" s="149">
        <f>อุดรธานี!F199</f>
        <v>934145.1</v>
      </c>
      <c r="K401" s="148">
        <f>อุดรธานี!AO199</f>
        <v>1031129.1299999998</v>
      </c>
      <c r="L401" s="149">
        <f>อุดรธานี!AP199</f>
        <v>1028557.37</v>
      </c>
      <c r="M401" s="149">
        <f>อุดรธานี!AQ199</f>
        <v>679432.7</v>
      </c>
      <c r="N401" s="145"/>
      <c r="O401" s="145"/>
      <c r="P401" s="145"/>
      <c r="Q401" s="137">
        <f t="shared" si="41"/>
        <v>349124.67000000004</v>
      </c>
      <c r="R401" s="138">
        <f t="shared" si="42"/>
        <v>312.82158454987837</v>
      </c>
    </row>
    <row r="402" spans="1:18" x14ac:dyDescent="0.35">
      <c r="A402" s="144">
        <v>3</v>
      </c>
      <c r="B402" s="145" t="s">
        <v>64</v>
      </c>
      <c r="C402" s="145" t="s">
        <v>347</v>
      </c>
      <c r="D402" s="145" t="s">
        <v>155</v>
      </c>
      <c r="E402" s="145" t="s">
        <v>55</v>
      </c>
      <c r="F402" s="145" t="s">
        <v>180</v>
      </c>
      <c r="G402" s="145" t="s">
        <v>1007</v>
      </c>
      <c r="H402" s="146">
        <v>2561</v>
      </c>
      <c r="I402" s="144">
        <v>2</v>
      </c>
      <c r="J402" s="149">
        <f>อุดรธานี!F200</f>
        <v>673078.34</v>
      </c>
      <c r="K402" s="148">
        <f>อุดรธานี!AO200</f>
        <v>657292</v>
      </c>
      <c r="L402" s="149">
        <f>อุดรธานี!AP200</f>
        <v>1575343.19</v>
      </c>
      <c r="M402" s="149">
        <f>อุดรธานี!AQ200</f>
        <v>1300255.48</v>
      </c>
      <c r="N402" s="145"/>
      <c r="O402" s="145"/>
      <c r="P402" s="145"/>
      <c r="Q402" s="137">
        <f t="shared" si="41"/>
        <v>275087.70999999996</v>
      </c>
      <c r="R402" s="138">
        <f t="shared" si="42"/>
        <v>615.12814916048421</v>
      </c>
    </row>
    <row r="403" spans="1:18" x14ac:dyDescent="0.35">
      <c r="A403" s="144">
        <v>4</v>
      </c>
      <c r="B403" s="145" t="s">
        <v>64</v>
      </c>
      <c r="C403" s="145" t="s">
        <v>347</v>
      </c>
      <c r="D403" s="145" t="s">
        <v>155</v>
      </c>
      <c r="E403" s="145" t="s">
        <v>55</v>
      </c>
      <c r="F403" s="145" t="s">
        <v>180</v>
      </c>
      <c r="G403" s="145" t="s">
        <v>1008</v>
      </c>
      <c r="H403" s="146">
        <v>3118</v>
      </c>
      <c r="I403" s="144">
        <v>3</v>
      </c>
      <c r="J403" s="149">
        <f>อุดรธานี!F201</f>
        <v>493418.46</v>
      </c>
      <c r="K403" s="148">
        <f>อุดรธานี!AO201</f>
        <v>658415.66</v>
      </c>
      <c r="L403" s="149">
        <f>อุดรธานี!AP201</f>
        <v>1680581.44</v>
      </c>
      <c r="M403" s="149">
        <f>อุดรธานี!AQ201</f>
        <v>1529873.35</v>
      </c>
      <c r="N403" s="145"/>
      <c r="O403" s="145"/>
      <c r="P403" s="145"/>
      <c r="Q403" s="137">
        <f t="shared" si="41"/>
        <v>150708.08999999985</v>
      </c>
      <c r="R403" s="138">
        <f t="shared" si="42"/>
        <v>538.9934060295061</v>
      </c>
    </row>
    <row r="404" spans="1:18" x14ac:dyDescent="0.35">
      <c r="A404" s="144">
        <v>5</v>
      </c>
      <c r="B404" s="145" t="s">
        <v>64</v>
      </c>
      <c r="C404" s="145" t="s">
        <v>347</v>
      </c>
      <c r="D404" s="145" t="s">
        <v>155</v>
      </c>
      <c r="E404" s="145" t="s">
        <v>55</v>
      </c>
      <c r="F404" s="145" t="s">
        <v>180</v>
      </c>
      <c r="G404" s="145" t="s">
        <v>1009</v>
      </c>
      <c r="H404" s="146">
        <v>1408</v>
      </c>
      <c r="I404" s="144">
        <v>1</v>
      </c>
      <c r="J404" s="149">
        <f>อุดรธานี!F202</f>
        <v>379369.36</v>
      </c>
      <c r="K404" s="148">
        <f>อุดรธานี!AO202</f>
        <v>403943.51999999996</v>
      </c>
      <c r="L404" s="149">
        <f>อุดรธานี!AP202</f>
        <v>1341238.72</v>
      </c>
      <c r="M404" s="149">
        <f>อุดรธานี!AQ202</f>
        <v>1212074.18</v>
      </c>
      <c r="N404" s="145"/>
      <c r="O404" s="145"/>
      <c r="P404" s="145"/>
      <c r="Q404" s="137">
        <f t="shared" si="41"/>
        <v>129164.54000000004</v>
      </c>
      <c r="R404" s="138">
        <f t="shared" si="42"/>
        <v>952.58431818181816</v>
      </c>
    </row>
    <row r="405" spans="1:18" x14ac:dyDescent="0.35">
      <c r="A405" s="144">
        <v>6</v>
      </c>
      <c r="B405" s="145" t="s">
        <v>64</v>
      </c>
      <c r="C405" s="145" t="s">
        <v>347</v>
      </c>
      <c r="D405" s="145" t="s">
        <v>155</v>
      </c>
      <c r="E405" s="145" t="s">
        <v>55</v>
      </c>
      <c r="F405" s="145" t="s">
        <v>180</v>
      </c>
      <c r="G405" s="145" t="s">
        <v>1010</v>
      </c>
      <c r="H405" s="146">
        <v>1888</v>
      </c>
      <c r="I405" s="144">
        <v>2</v>
      </c>
      <c r="J405" s="149">
        <f>อุดรธานี!F203</f>
        <v>679044.56</v>
      </c>
      <c r="K405" s="148">
        <f>อุดรธานี!AO203</f>
        <v>725678.83000000007</v>
      </c>
      <c r="L405" s="149">
        <f>อุดรธานี!AP203</f>
        <v>1656229.42</v>
      </c>
      <c r="M405" s="149">
        <f>อุดรธานี!AQ203</f>
        <v>1617249.54</v>
      </c>
      <c r="N405" s="145"/>
      <c r="O405" s="145"/>
      <c r="P405" s="145"/>
      <c r="Q405" s="137">
        <f t="shared" si="41"/>
        <v>38979.879999999888</v>
      </c>
      <c r="R405" s="138">
        <f t="shared" si="42"/>
        <v>877.24015889830503</v>
      </c>
    </row>
    <row r="406" spans="1:18" x14ac:dyDescent="0.35">
      <c r="A406" s="144">
        <v>7</v>
      </c>
      <c r="B406" s="145" t="s">
        <v>64</v>
      </c>
      <c r="C406" s="145" t="s">
        <v>347</v>
      </c>
      <c r="D406" s="145" t="s">
        <v>155</v>
      </c>
      <c r="E406" s="145" t="s">
        <v>55</v>
      </c>
      <c r="F406" s="145" t="s">
        <v>180</v>
      </c>
      <c r="G406" s="145" t="s">
        <v>1011</v>
      </c>
      <c r="H406" s="146">
        <v>1058</v>
      </c>
      <c r="I406" s="144">
        <v>1</v>
      </c>
      <c r="J406" s="149">
        <f>อุดรธานี!F204</f>
        <v>408267.03</v>
      </c>
      <c r="K406" s="148">
        <f>อุดรธานี!AO204</f>
        <v>358712.38</v>
      </c>
      <c r="L406" s="149">
        <f>อุดรธานี!AP204</f>
        <v>1241638.42</v>
      </c>
      <c r="M406" s="149">
        <f>อุดรธานี!AQ204</f>
        <v>1051765.8400000001</v>
      </c>
      <c r="N406" s="145"/>
      <c r="O406" s="145"/>
      <c r="P406" s="145"/>
      <c r="Q406" s="137">
        <f t="shared" si="41"/>
        <v>189872.57999999984</v>
      </c>
      <c r="R406" s="138">
        <f t="shared" si="42"/>
        <v>1173.5712854442343</v>
      </c>
    </row>
    <row r="407" spans="1:18" x14ac:dyDescent="0.35">
      <c r="A407" s="144">
        <v>8</v>
      </c>
      <c r="B407" s="145" t="s">
        <v>64</v>
      </c>
      <c r="C407" s="145" t="s">
        <v>347</v>
      </c>
      <c r="D407" s="145" t="s">
        <v>155</v>
      </c>
      <c r="E407" s="145" t="s">
        <v>55</v>
      </c>
      <c r="F407" s="145" t="s">
        <v>180</v>
      </c>
      <c r="G407" s="145" t="s">
        <v>1012</v>
      </c>
      <c r="H407" s="146">
        <v>3487</v>
      </c>
      <c r="I407" s="144">
        <v>3</v>
      </c>
      <c r="J407" s="149">
        <f>อุดรธานี!F205</f>
        <v>1072587.96</v>
      </c>
      <c r="K407" s="148">
        <f>อุดรธานี!AO205</f>
        <v>796889.55</v>
      </c>
      <c r="L407" s="149">
        <f>อุดรธานี!AP205</f>
        <v>2119215.0700000003</v>
      </c>
      <c r="M407" s="149">
        <f>อุดรธานี!AQ205</f>
        <v>1942997.07</v>
      </c>
      <c r="N407" s="145"/>
      <c r="O407" s="145"/>
      <c r="P407" s="145"/>
      <c r="Q407" s="137">
        <f t="shared" si="41"/>
        <v>176218.00000000023</v>
      </c>
      <c r="R407" s="138">
        <f t="shared" si="42"/>
        <v>607.74736736449677</v>
      </c>
    </row>
    <row r="408" spans="1:18" x14ac:dyDescent="0.35">
      <c r="A408" s="144">
        <v>9</v>
      </c>
      <c r="B408" s="145" t="s">
        <v>64</v>
      </c>
      <c r="C408" s="145" t="s">
        <v>347</v>
      </c>
      <c r="D408" s="145" t="s">
        <v>155</v>
      </c>
      <c r="E408" s="145" t="s">
        <v>55</v>
      </c>
      <c r="F408" s="145" t="s">
        <v>180</v>
      </c>
      <c r="G408" s="145" t="s">
        <v>1013</v>
      </c>
      <c r="H408" s="146">
        <v>2685</v>
      </c>
      <c r="I408" s="144">
        <v>2</v>
      </c>
      <c r="J408" s="149">
        <f>อุดรธานี!F206</f>
        <v>902473.88</v>
      </c>
      <c r="K408" s="148">
        <f>อุดรธานี!AO206</f>
        <v>932043.87</v>
      </c>
      <c r="L408" s="149">
        <f>อุดรธานี!AP206</f>
        <v>1669411.23</v>
      </c>
      <c r="M408" s="149">
        <f>อุดรธานี!AQ206</f>
        <v>1411022.73</v>
      </c>
      <c r="N408" s="145"/>
      <c r="O408" s="145"/>
      <c r="P408" s="145"/>
      <c r="Q408" s="137">
        <f t="shared" si="41"/>
        <v>258388.5</v>
      </c>
      <c r="R408" s="138">
        <f t="shared" si="42"/>
        <v>621.75464804469277</v>
      </c>
    </row>
    <row r="409" spans="1:18" s="221" customFormat="1" x14ac:dyDescent="0.35">
      <c r="A409" s="217">
        <v>10</v>
      </c>
      <c r="B409" s="218" t="s">
        <v>64</v>
      </c>
      <c r="C409" s="218" t="s">
        <v>347</v>
      </c>
      <c r="D409" s="218" t="s">
        <v>155</v>
      </c>
      <c r="E409" s="218" t="s">
        <v>55</v>
      </c>
      <c r="F409" s="218" t="s">
        <v>180</v>
      </c>
      <c r="G409" s="218" t="s">
        <v>1014</v>
      </c>
      <c r="H409" s="219">
        <v>996</v>
      </c>
      <c r="I409" s="217">
        <v>1</v>
      </c>
      <c r="J409" s="193">
        <f>อุดรธานี!F207</f>
        <v>339292.54</v>
      </c>
      <c r="K409" s="193">
        <f>อุดรธานี!AO207</f>
        <v>389353.98</v>
      </c>
      <c r="L409" s="193">
        <f>อุดรธานี!AP207</f>
        <v>562461.33000000007</v>
      </c>
      <c r="M409" s="193">
        <f>อุดรธานี!AQ207</f>
        <v>482858.87</v>
      </c>
      <c r="N409" s="218"/>
      <c r="O409" s="218"/>
      <c r="P409" s="218"/>
      <c r="Q409" s="220">
        <f t="shared" si="41"/>
        <v>79602.460000000079</v>
      </c>
      <c r="R409" s="220">
        <f t="shared" si="42"/>
        <v>564.72021084337359</v>
      </c>
    </row>
    <row r="410" spans="1:18" s="156" customFormat="1" x14ac:dyDescent="0.35">
      <c r="A410" s="150">
        <v>17</v>
      </c>
      <c r="B410" s="151" t="s">
        <v>64</v>
      </c>
      <c r="C410" s="151"/>
      <c r="D410" s="151"/>
      <c r="E410" s="151" t="s">
        <v>77</v>
      </c>
      <c r="F410" s="151"/>
      <c r="G410" s="151" t="s">
        <v>349</v>
      </c>
      <c r="H410" s="157">
        <f>SUM(H400:H409)</f>
        <v>20489</v>
      </c>
      <c r="I410" s="150"/>
      <c r="J410" s="153">
        <f>SUM(J400:J409)</f>
        <v>5881677.2299999995</v>
      </c>
      <c r="K410" s="153">
        <f t="shared" ref="K410:M410" si="45">SUM(K400:K409)</f>
        <v>5953458.9199999999</v>
      </c>
      <c r="L410" s="153">
        <f t="shared" si="45"/>
        <v>12874676.189999999</v>
      </c>
      <c r="M410" s="153">
        <f t="shared" si="45"/>
        <v>11227529.76</v>
      </c>
      <c r="N410" s="151">
        <v>9</v>
      </c>
      <c r="O410" s="151">
        <v>9</v>
      </c>
      <c r="P410" s="151">
        <v>0</v>
      </c>
      <c r="Q410" s="154">
        <f t="shared" si="41"/>
        <v>1647146.4299999997</v>
      </c>
      <c r="R410" s="155">
        <f>L410/H410</f>
        <v>628.37015910976618</v>
      </c>
    </row>
    <row r="411" spans="1:18" x14ac:dyDescent="0.35">
      <c r="A411" s="144">
        <v>1</v>
      </c>
      <c r="B411" s="145" t="s">
        <v>64</v>
      </c>
      <c r="C411" s="145" t="s">
        <v>41</v>
      </c>
      <c r="D411" s="145" t="s">
        <v>157</v>
      </c>
      <c r="E411" s="145" t="s">
        <v>42</v>
      </c>
      <c r="F411" s="145" t="s">
        <v>210</v>
      </c>
      <c r="G411" s="145" t="s">
        <v>350</v>
      </c>
      <c r="H411" s="146"/>
      <c r="I411" s="144"/>
      <c r="J411" s="147"/>
      <c r="K411" s="148"/>
      <c r="L411" s="149"/>
      <c r="M411" s="149"/>
      <c r="N411" s="145"/>
      <c r="O411" s="145"/>
      <c r="P411" s="145"/>
    </row>
    <row r="412" spans="1:18" x14ac:dyDescent="0.35">
      <c r="A412" s="144">
        <v>2</v>
      </c>
      <c r="B412" s="145" t="s">
        <v>64</v>
      </c>
      <c r="C412" s="145" t="s">
        <v>41</v>
      </c>
      <c r="D412" s="145" t="s">
        <v>157</v>
      </c>
      <c r="E412" s="145" t="s">
        <v>42</v>
      </c>
      <c r="F412" s="145" t="s">
        <v>180</v>
      </c>
      <c r="G412" s="145" t="s">
        <v>1015</v>
      </c>
      <c r="H412" s="146">
        <v>3443</v>
      </c>
      <c r="I412" s="144">
        <v>3</v>
      </c>
      <c r="J412" s="149">
        <f>อุดรธานี!F208</f>
        <v>789063.97</v>
      </c>
      <c r="K412" s="148">
        <f>อุดรธานี!AO208</f>
        <v>695962.85000000009</v>
      </c>
      <c r="L412" s="149">
        <f>อุดรธานี!AP208</f>
        <v>2182117.33</v>
      </c>
      <c r="M412" s="149">
        <f>อุดรธานี!AQ208</f>
        <v>1994064.63</v>
      </c>
      <c r="N412" s="145"/>
      <c r="O412" s="145"/>
      <c r="P412" s="145"/>
      <c r="Q412" s="137">
        <f t="shared" si="41"/>
        <v>188052.70000000019</v>
      </c>
      <c r="R412" s="138">
        <f t="shared" si="42"/>
        <v>633.78371478361896</v>
      </c>
    </row>
    <row r="413" spans="1:18" x14ac:dyDescent="0.35">
      <c r="A413" s="144">
        <v>3</v>
      </c>
      <c r="B413" s="145" t="s">
        <v>64</v>
      </c>
      <c r="C413" s="145" t="s">
        <v>41</v>
      </c>
      <c r="D413" s="145" t="s">
        <v>157</v>
      </c>
      <c r="E413" s="145" t="s">
        <v>42</v>
      </c>
      <c r="F413" s="145" t="s">
        <v>180</v>
      </c>
      <c r="G413" s="145" t="s">
        <v>1016</v>
      </c>
      <c r="H413" s="146">
        <v>3110</v>
      </c>
      <c r="I413" s="144">
        <v>3</v>
      </c>
      <c r="J413" s="149">
        <f>อุดรธานี!F209</f>
        <v>374545.64</v>
      </c>
      <c r="K413" s="148">
        <f>อุดรธานี!AO209</f>
        <v>418158.88</v>
      </c>
      <c r="L413" s="149">
        <f>อุดรธานี!AP209</f>
        <v>977857.76</v>
      </c>
      <c r="M413" s="149">
        <f>อุดรธานี!AQ209</f>
        <v>797117.43</v>
      </c>
      <c r="N413" s="145"/>
      <c r="O413" s="145"/>
      <c r="P413" s="145"/>
      <c r="Q413" s="137">
        <f t="shared" si="41"/>
        <v>180740.32999999996</v>
      </c>
      <c r="R413" s="138">
        <f t="shared" si="42"/>
        <v>314.42371704180067</v>
      </c>
    </row>
    <row r="414" spans="1:18" x14ac:dyDescent="0.35">
      <c r="A414" s="144">
        <v>4</v>
      </c>
      <c r="B414" s="145" t="s">
        <v>64</v>
      </c>
      <c r="C414" s="145" t="s">
        <v>41</v>
      </c>
      <c r="D414" s="145" t="s">
        <v>157</v>
      </c>
      <c r="E414" s="145" t="s">
        <v>42</v>
      </c>
      <c r="F414" s="145" t="s">
        <v>180</v>
      </c>
      <c r="G414" s="145" t="s">
        <v>1017</v>
      </c>
      <c r="H414" s="146">
        <v>5426</v>
      </c>
      <c r="I414" s="144">
        <v>4</v>
      </c>
      <c r="J414" s="149">
        <f>อุดรธานี!F210</f>
        <v>511047.84</v>
      </c>
      <c r="K414" s="148">
        <f>อุดรธานี!AO210</f>
        <v>747165.48</v>
      </c>
      <c r="L414" s="149">
        <f>อุดรธานี!AP210</f>
        <v>2193737.42</v>
      </c>
      <c r="M414" s="149">
        <f>อุดรธานี!AQ210</f>
        <v>2215670.16</v>
      </c>
      <c r="N414" s="145"/>
      <c r="O414" s="145"/>
      <c r="P414" s="145"/>
      <c r="Q414" s="137">
        <f t="shared" si="41"/>
        <v>-21932.740000000224</v>
      </c>
      <c r="R414" s="138">
        <f t="shared" si="42"/>
        <v>404.30103575377808</v>
      </c>
    </row>
    <row r="415" spans="1:18" x14ac:dyDescent="0.35">
      <c r="A415" s="144">
        <v>5</v>
      </c>
      <c r="B415" s="145" t="s">
        <v>64</v>
      </c>
      <c r="C415" s="145" t="s">
        <v>41</v>
      </c>
      <c r="D415" s="145" t="s">
        <v>157</v>
      </c>
      <c r="E415" s="145" t="s">
        <v>42</v>
      </c>
      <c r="F415" s="145" t="s">
        <v>180</v>
      </c>
      <c r="G415" s="145" t="s">
        <v>1018</v>
      </c>
      <c r="H415" s="146">
        <v>3183</v>
      </c>
      <c r="I415" s="144">
        <v>3</v>
      </c>
      <c r="J415" s="149">
        <f>อุดรธานี!F211</f>
        <v>596324.61</v>
      </c>
      <c r="K415" s="148">
        <f>อุดรธานี!AO211</f>
        <v>409364.64999999991</v>
      </c>
      <c r="L415" s="149">
        <f>อุดรธานี!AP211</f>
        <v>1160696.97</v>
      </c>
      <c r="M415" s="149">
        <f>อุดรธานี!AQ211</f>
        <v>1251983.3700000001</v>
      </c>
      <c r="N415" s="145"/>
      <c r="O415" s="145"/>
      <c r="P415" s="145"/>
      <c r="Q415" s="137">
        <f>L415-M415</f>
        <v>-91286.40000000014</v>
      </c>
      <c r="R415" s="138">
        <f t="shared" si="42"/>
        <v>364.6550329877474</v>
      </c>
    </row>
    <row r="416" spans="1:18" s="156" customFormat="1" x14ac:dyDescent="0.35">
      <c r="A416" s="150">
        <v>18</v>
      </c>
      <c r="B416" s="151" t="s">
        <v>64</v>
      </c>
      <c r="C416" s="151"/>
      <c r="D416" s="151"/>
      <c r="E416" s="151" t="s">
        <v>77</v>
      </c>
      <c r="F416" s="151"/>
      <c r="G416" s="151" t="s">
        <v>351</v>
      </c>
      <c r="H416" s="157">
        <f>SUM(H411:H415)</f>
        <v>15162</v>
      </c>
      <c r="I416" s="150"/>
      <c r="J416" s="153">
        <f>SUM(J411:J415)</f>
        <v>2270982.06</v>
      </c>
      <c r="K416" s="153">
        <f t="shared" ref="K416:M416" si="46">SUM(K411:K415)</f>
        <v>2270651.86</v>
      </c>
      <c r="L416" s="153">
        <f t="shared" si="46"/>
        <v>6514409.4799999995</v>
      </c>
      <c r="M416" s="153">
        <f t="shared" si="46"/>
        <v>6258835.5900000008</v>
      </c>
      <c r="N416" s="151">
        <v>4</v>
      </c>
      <c r="O416" s="151">
        <v>4</v>
      </c>
      <c r="P416" s="151">
        <f>N416-O416</f>
        <v>0</v>
      </c>
      <c r="Q416" s="154">
        <f t="shared" si="41"/>
        <v>255573.88999999873</v>
      </c>
      <c r="R416" s="155">
        <f>L416/H416</f>
        <v>429.65370531592134</v>
      </c>
    </row>
    <row r="417" spans="1:18" x14ac:dyDescent="0.35">
      <c r="A417" s="144">
        <v>1</v>
      </c>
      <c r="B417" s="145" t="s">
        <v>64</v>
      </c>
      <c r="C417" s="145" t="s">
        <v>352</v>
      </c>
      <c r="D417" s="145" t="s">
        <v>106</v>
      </c>
      <c r="E417" s="145" t="s">
        <v>353</v>
      </c>
      <c r="F417" s="145" t="s">
        <v>210</v>
      </c>
      <c r="G417" s="145" t="s">
        <v>354</v>
      </c>
      <c r="H417" s="146"/>
      <c r="I417" s="144"/>
      <c r="J417" s="147"/>
      <c r="K417" s="148"/>
      <c r="L417" s="149"/>
      <c r="M417" s="149"/>
      <c r="N417" s="145"/>
      <c r="O417" s="145"/>
      <c r="P417" s="145"/>
    </row>
    <row r="418" spans="1:18" x14ac:dyDescent="0.35">
      <c r="A418" s="144">
        <v>2</v>
      </c>
      <c r="B418" s="145" t="s">
        <v>64</v>
      </c>
      <c r="C418" s="145" t="s">
        <v>33</v>
      </c>
      <c r="D418" s="145" t="s">
        <v>99</v>
      </c>
      <c r="E418" s="145" t="s">
        <v>353</v>
      </c>
      <c r="F418" s="145" t="s">
        <v>180</v>
      </c>
      <c r="G418" s="145" t="s">
        <v>873</v>
      </c>
      <c r="H418" s="146">
        <v>1949</v>
      </c>
      <c r="I418" s="144">
        <v>2</v>
      </c>
      <c r="J418" s="147">
        <f>อุดรธานี!F66</f>
        <v>787843.19</v>
      </c>
      <c r="K418" s="148">
        <f>อุดรธานี!AO66</f>
        <v>1033091.46</v>
      </c>
      <c r="L418" s="149">
        <f>อุดรธานี!AP66</f>
        <v>2288382.16</v>
      </c>
      <c r="M418" s="149">
        <f>อุดรธานี!AQ66</f>
        <v>1739971.22</v>
      </c>
      <c r="N418" s="145"/>
      <c r="O418" s="145"/>
      <c r="P418" s="145"/>
      <c r="Q418" s="154">
        <f>L418-M418</f>
        <v>548410.94000000018</v>
      </c>
      <c r="R418" s="155">
        <f>L418/H418</f>
        <v>1174.1314315033351</v>
      </c>
    </row>
    <row r="419" spans="1:18" s="156" customFormat="1" x14ac:dyDescent="0.35">
      <c r="A419" s="150">
        <v>19</v>
      </c>
      <c r="B419" s="151" t="s">
        <v>64</v>
      </c>
      <c r="C419" s="151"/>
      <c r="D419" s="151"/>
      <c r="E419" s="151" t="s">
        <v>77</v>
      </c>
      <c r="F419" s="151"/>
      <c r="G419" s="151" t="s">
        <v>355</v>
      </c>
      <c r="H419" s="157">
        <f>SUM(H417:H418)</f>
        <v>1949</v>
      </c>
      <c r="I419" s="150"/>
      <c r="J419" s="153">
        <f>SUM(J417:J418)</f>
        <v>787843.19</v>
      </c>
      <c r="K419" s="153">
        <f t="shared" ref="K419:M419" si="47">SUM(K417:K418)</f>
        <v>1033091.46</v>
      </c>
      <c r="L419" s="153">
        <f t="shared" si="47"/>
        <v>2288382.16</v>
      </c>
      <c r="M419" s="153">
        <f t="shared" si="47"/>
        <v>1739971.22</v>
      </c>
      <c r="N419" s="151">
        <v>1</v>
      </c>
      <c r="O419" s="151">
        <v>1</v>
      </c>
      <c r="P419" s="151">
        <f>N419-O419</f>
        <v>0</v>
      </c>
      <c r="Q419" s="154"/>
      <c r="R419" s="155"/>
    </row>
    <row r="420" spans="1:18" x14ac:dyDescent="0.35">
      <c r="A420" s="144">
        <v>1</v>
      </c>
      <c r="B420" s="145" t="s">
        <v>64</v>
      </c>
      <c r="C420" s="145" t="s">
        <v>356</v>
      </c>
      <c r="D420" s="145" t="s">
        <v>159</v>
      </c>
      <c r="E420" s="145" t="s">
        <v>56</v>
      </c>
      <c r="F420" s="145" t="s">
        <v>210</v>
      </c>
      <c r="G420" s="145" t="s">
        <v>357</v>
      </c>
      <c r="H420" s="146"/>
      <c r="I420" s="144"/>
      <c r="J420" s="147"/>
      <c r="K420" s="148"/>
      <c r="L420" s="149"/>
      <c r="M420" s="149"/>
      <c r="N420" s="145"/>
      <c r="O420" s="145"/>
      <c r="P420" s="145"/>
    </row>
    <row r="421" spans="1:18" x14ac:dyDescent="0.35">
      <c r="A421" s="144">
        <v>2</v>
      </c>
      <c r="B421" s="145" t="s">
        <v>64</v>
      </c>
      <c r="C421" s="145" t="s">
        <v>356</v>
      </c>
      <c r="D421" s="145" t="s">
        <v>159</v>
      </c>
      <c r="E421" s="145" t="s">
        <v>56</v>
      </c>
      <c r="F421" s="145" t="s">
        <v>180</v>
      </c>
      <c r="G421" s="145" t="s">
        <v>1019</v>
      </c>
      <c r="H421" s="146">
        <v>3850</v>
      </c>
      <c r="I421" s="144">
        <v>3</v>
      </c>
      <c r="J421" s="149">
        <f>อุดรธานี!F212</f>
        <v>981209.32</v>
      </c>
      <c r="K421" s="148">
        <f>อุดรธานี!AO212</f>
        <v>1110002.83</v>
      </c>
      <c r="L421" s="149">
        <f>อุดรธานี!AP212</f>
        <v>1693410.43</v>
      </c>
      <c r="M421" s="149">
        <f>อุดรธานี!AQ212</f>
        <v>1885573.96</v>
      </c>
      <c r="N421" s="145"/>
      <c r="O421" s="145"/>
      <c r="P421" s="145"/>
      <c r="Q421" s="137">
        <f t="shared" si="41"/>
        <v>-192163.53000000003</v>
      </c>
      <c r="R421" s="138">
        <f t="shared" si="42"/>
        <v>439.8468649350649</v>
      </c>
    </row>
    <row r="422" spans="1:18" x14ac:dyDescent="0.35">
      <c r="A422" s="144">
        <v>3</v>
      </c>
      <c r="B422" s="145" t="s">
        <v>64</v>
      </c>
      <c r="C422" s="145" t="s">
        <v>356</v>
      </c>
      <c r="D422" s="145" t="s">
        <v>159</v>
      </c>
      <c r="E422" s="145" t="s">
        <v>56</v>
      </c>
      <c r="F422" s="145" t="s">
        <v>180</v>
      </c>
      <c r="G422" s="145" t="s">
        <v>1020</v>
      </c>
      <c r="H422" s="146">
        <v>3381</v>
      </c>
      <c r="I422" s="144">
        <v>3</v>
      </c>
      <c r="J422" s="149">
        <f>อุดรธานี!F213</f>
        <v>448715.42</v>
      </c>
      <c r="K422" s="148">
        <f>อุดรธานี!AO213</f>
        <v>581148.64999999991</v>
      </c>
      <c r="L422" s="149">
        <f>อุดรธานี!AP213</f>
        <v>1377386.92</v>
      </c>
      <c r="M422" s="149">
        <f>อุดรธานี!AQ213</f>
        <v>1358183.4500000002</v>
      </c>
      <c r="N422" s="145"/>
      <c r="O422" s="145"/>
      <c r="P422" s="145"/>
      <c r="Q422" s="137">
        <f t="shared" si="41"/>
        <v>19203.469999999739</v>
      </c>
      <c r="R422" s="138">
        <f t="shared" si="42"/>
        <v>407.39039337474117</v>
      </c>
    </row>
    <row r="423" spans="1:18" x14ac:dyDescent="0.35">
      <c r="A423" s="144">
        <v>4</v>
      </c>
      <c r="B423" s="145" t="s">
        <v>64</v>
      </c>
      <c r="C423" s="145" t="s">
        <v>356</v>
      </c>
      <c r="D423" s="145" t="s">
        <v>159</v>
      </c>
      <c r="E423" s="145" t="s">
        <v>56</v>
      </c>
      <c r="F423" s="145" t="s">
        <v>180</v>
      </c>
      <c r="G423" s="145" t="s">
        <v>1021</v>
      </c>
      <c r="H423" s="146">
        <v>2640</v>
      </c>
      <c r="I423" s="144">
        <v>2</v>
      </c>
      <c r="J423" s="149">
        <f>อุดรธานี!F214</f>
        <v>604662.72</v>
      </c>
      <c r="K423" s="148">
        <f>อุดรธานี!AO214</f>
        <v>643609.12</v>
      </c>
      <c r="L423" s="149">
        <f>อุดรธานี!AP214</f>
        <v>1315796.98</v>
      </c>
      <c r="M423" s="149">
        <f>อุดรธานี!AQ214</f>
        <v>1394146.3499999999</v>
      </c>
      <c r="N423" s="145"/>
      <c r="O423" s="145"/>
      <c r="P423" s="145"/>
      <c r="Q423" s="137">
        <f t="shared" si="41"/>
        <v>-78349.369999999879</v>
      </c>
      <c r="R423" s="138">
        <f t="shared" si="42"/>
        <v>498.40794696969698</v>
      </c>
    </row>
    <row r="424" spans="1:18" x14ac:dyDescent="0.35">
      <c r="A424" s="144">
        <v>5</v>
      </c>
      <c r="B424" s="145" t="s">
        <v>64</v>
      </c>
      <c r="C424" s="145" t="s">
        <v>356</v>
      </c>
      <c r="D424" s="145" t="s">
        <v>159</v>
      </c>
      <c r="E424" s="145" t="s">
        <v>56</v>
      </c>
      <c r="F424" s="145" t="s">
        <v>180</v>
      </c>
      <c r="G424" s="145" t="s">
        <v>1022</v>
      </c>
      <c r="H424" s="146">
        <v>5792</v>
      </c>
      <c r="I424" s="144">
        <v>4</v>
      </c>
      <c r="J424" s="149">
        <f>อุดรธานี!F215</f>
        <v>1088804.8799999999</v>
      </c>
      <c r="K424" s="148">
        <f>อุดรธานี!AO215</f>
        <v>1188927.7399999998</v>
      </c>
      <c r="L424" s="149">
        <f>อุดรธานี!AP215</f>
        <v>2525709.66</v>
      </c>
      <c r="M424" s="149">
        <f>อุดรธานี!AQ215</f>
        <v>2948016.7099999995</v>
      </c>
      <c r="N424" s="145"/>
      <c r="O424" s="145"/>
      <c r="P424" s="145"/>
      <c r="Q424" s="137">
        <f t="shared" si="41"/>
        <v>-422307.04999999935</v>
      </c>
      <c r="R424" s="138">
        <f t="shared" si="42"/>
        <v>436.06865676795582</v>
      </c>
    </row>
    <row r="425" spans="1:18" x14ac:dyDescent="0.35">
      <c r="A425" s="144">
        <v>6</v>
      </c>
      <c r="B425" s="145" t="s">
        <v>64</v>
      </c>
      <c r="C425" s="145" t="s">
        <v>356</v>
      </c>
      <c r="D425" s="145" t="s">
        <v>159</v>
      </c>
      <c r="E425" s="145" t="s">
        <v>56</v>
      </c>
      <c r="F425" s="145" t="s">
        <v>180</v>
      </c>
      <c r="G425" s="145" t="s">
        <v>1023</v>
      </c>
      <c r="H425" s="146">
        <v>1533</v>
      </c>
      <c r="I425" s="144">
        <v>2</v>
      </c>
      <c r="J425" s="149">
        <f>อุดรธานี!F216</f>
        <v>463554.16</v>
      </c>
      <c r="K425" s="148">
        <f>อุดรธานี!AO216</f>
        <v>541564.18999999994</v>
      </c>
      <c r="L425" s="149">
        <f>อุดรธานี!AP216</f>
        <v>1183535.48</v>
      </c>
      <c r="M425" s="149">
        <f>อุดรธานี!AQ216</f>
        <v>1253934.2100000002</v>
      </c>
      <c r="N425" s="145"/>
      <c r="O425" s="145"/>
      <c r="P425" s="145"/>
      <c r="Q425" s="137">
        <f t="shared" si="41"/>
        <v>-70398.730000000214</v>
      </c>
      <c r="R425" s="138">
        <f t="shared" si="42"/>
        <v>772.03879973907374</v>
      </c>
    </row>
    <row r="426" spans="1:18" s="156" customFormat="1" x14ac:dyDescent="0.35">
      <c r="A426" s="150">
        <v>20</v>
      </c>
      <c r="B426" s="151" t="s">
        <v>64</v>
      </c>
      <c r="C426" s="151"/>
      <c r="D426" s="151"/>
      <c r="E426" s="151" t="s">
        <v>77</v>
      </c>
      <c r="F426" s="151"/>
      <c r="G426" s="151" t="s">
        <v>358</v>
      </c>
      <c r="H426" s="157">
        <f>SUM(H420:H425)</f>
        <v>17196</v>
      </c>
      <c r="I426" s="150"/>
      <c r="J426" s="153">
        <f>SUM(J420:J425)</f>
        <v>3586946.5</v>
      </c>
      <c r="K426" s="188">
        <f>SUM(K420:K425)</f>
        <v>4065252.53</v>
      </c>
      <c r="L426" s="153">
        <f t="shared" ref="L426:M426" si="48">SUM(L420:L425)</f>
        <v>8095839.4700000007</v>
      </c>
      <c r="M426" s="153">
        <f t="shared" si="48"/>
        <v>8839854.6799999997</v>
      </c>
      <c r="N426" s="151">
        <v>5</v>
      </c>
      <c r="O426" s="151">
        <v>5</v>
      </c>
      <c r="P426" s="151">
        <f>N426-O426</f>
        <v>0</v>
      </c>
      <c r="Q426" s="154">
        <f t="shared" si="41"/>
        <v>-744015.20999999903</v>
      </c>
      <c r="R426" s="155">
        <f>L426/H426</f>
        <v>470.79782914631312</v>
      </c>
    </row>
    <row r="427" spans="1:18" x14ac:dyDescent="0.35">
      <c r="A427" s="144">
        <v>1</v>
      </c>
      <c r="B427" s="145" t="s">
        <v>64</v>
      </c>
      <c r="C427" s="145" t="s">
        <v>359</v>
      </c>
      <c r="D427" s="145" t="s">
        <v>360</v>
      </c>
      <c r="E427" s="145" t="s">
        <v>45</v>
      </c>
      <c r="F427" s="145" t="s">
        <v>210</v>
      </c>
      <c r="G427" s="145" t="s">
        <v>361</v>
      </c>
      <c r="H427" s="146"/>
      <c r="I427" s="144"/>
      <c r="J427" s="147"/>
      <c r="K427" s="148"/>
      <c r="L427" s="149"/>
      <c r="M427" s="149"/>
      <c r="N427" s="145"/>
      <c r="O427" s="145"/>
      <c r="P427" s="145"/>
    </row>
    <row r="428" spans="1:18" x14ac:dyDescent="0.35">
      <c r="A428" s="144">
        <v>2</v>
      </c>
      <c r="B428" s="145" t="s">
        <v>64</v>
      </c>
      <c r="C428" s="145" t="s">
        <v>359</v>
      </c>
      <c r="D428" s="145" t="s">
        <v>360</v>
      </c>
      <c r="E428" s="145" t="s">
        <v>45</v>
      </c>
      <c r="F428" s="145" t="s">
        <v>180</v>
      </c>
      <c r="G428" s="145" t="s">
        <v>1024</v>
      </c>
      <c r="H428" s="146">
        <v>6000</v>
      </c>
      <c r="I428" s="144">
        <v>4</v>
      </c>
      <c r="J428" s="149">
        <f>อุดรธานี!F217</f>
        <v>180288.48</v>
      </c>
      <c r="K428" s="148">
        <f>อุดรธานี!AO217</f>
        <v>156763.71000000002</v>
      </c>
      <c r="L428" s="149">
        <f>อุดรธานี!AP217</f>
        <v>1963162.8199999998</v>
      </c>
      <c r="M428" s="149">
        <f>อุดรธานี!AQ217</f>
        <v>2156301.9</v>
      </c>
      <c r="N428" s="145"/>
      <c r="O428" s="145"/>
      <c r="P428" s="145"/>
      <c r="Q428" s="137">
        <f t="shared" si="41"/>
        <v>-193139.08000000007</v>
      </c>
      <c r="R428" s="138">
        <f t="shared" si="42"/>
        <v>327.19380333333328</v>
      </c>
    </row>
    <row r="429" spans="1:18" x14ac:dyDescent="0.35">
      <c r="A429" s="144">
        <v>3</v>
      </c>
      <c r="B429" s="145" t="s">
        <v>64</v>
      </c>
      <c r="C429" s="145" t="s">
        <v>359</v>
      </c>
      <c r="D429" s="145" t="s">
        <v>360</v>
      </c>
      <c r="E429" s="145" t="s">
        <v>45</v>
      </c>
      <c r="F429" s="145" t="s">
        <v>180</v>
      </c>
      <c r="G429" s="145" t="s">
        <v>1025</v>
      </c>
      <c r="H429" s="146">
        <v>2330</v>
      </c>
      <c r="I429" s="144">
        <v>2</v>
      </c>
      <c r="J429" s="149">
        <f>อุดรธานี!F218</f>
        <v>207793.68</v>
      </c>
      <c r="K429" s="148">
        <f>อุดรธานี!AO218</f>
        <v>229791.35999999999</v>
      </c>
      <c r="L429" s="149">
        <f>อุดรธานี!AP218</f>
        <v>1472432.9300000002</v>
      </c>
      <c r="M429" s="149">
        <f>อุดรธานี!AQ218</f>
        <v>1382151.49</v>
      </c>
      <c r="N429" s="145"/>
      <c r="O429" s="145"/>
      <c r="P429" s="145"/>
      <c r="Q429" s="137">
        <f t="shared" si="41"/>
        <v>90281.440000000177</v>
      </c>
      <c r="R429" s="138">
        <f t="shared" si="42"/>
        <v>631.94546351931342</v>
      </c>
    </row>
    <row r="430" spans="1:18" x14ac:dyDescent="0.35">
      <c r="A430" s="144">
        <v>4</v>
      </c>
      <c r="B430" s="145" t="s">
        <v>64</v>
      </c>
      <c r="C430" s="145" t="s">
        <v>359</v>
      </c>
      <c r="D430" s="145" t="s">
        <v>360</v>
      </c>
      <c r="E430" s="145" t="s">
        <v>45</v>
      </c>
      <c r="F430" s="145" t="s">
        <v>180</v>
      </c>
      <c r="G430" s="145" t="s">
        <v>1026</v>
      </c>
      <c r="H430" s="146">
        <v>2684</v>
      </c>
      <c r="I430" s="144">
        <v>2</v>
      </c>
      <c r="J430" s="149">
        <f>อุดรธานี!F219</f>
        <v>279232.78999999998</v>
      </c>
      <c r="K430" s="148">
        <f>อุดรธานี!AO219</f>
        <v>318324.94999999995</v>
      </c>
      <c r="L430" s="149">
        <f>อุดรธานี!AP219</f>
        <v>1775587.38</v>
      </c>
      <c r="M430" s="149">
        <f>อุดรธานี!AQ219</f>
        <v>1621735.0699999998</v>
      </c>
      <c r="N430" s="145"/>
      <c r="O430" s="145"/>
      <c r="P430" s="145"/>
      <c r="Q430" s="137">
        <f t="shared" si="41"/>
        <v>153852.31000000006</v>
      </c>
      <c r="R430" s="138">
        <f t="shared" si="42"/>
        <v>661.54522354694484</v>
      </c>
    </row>
    <row r="431" spans="1:18" x14ac:dyDescent="0.35">
      <c r="A431" s="144">
        <v>5</v>
      </c>
      <c r="B431" s="145" t="s">
        <v>64</v>
      </c>
      <c r="C431" s="145" t="s">
        <v>359</v>
      </c>
      <c r="D431" s="145" t="s">
        <v>360</v>
      </c>
      <c r="E431" s="145" t="s">
        <v>45</v>
      </c>
      <c r="F431" s="145" t="s">
        <v>180</v>
      </c>
      <c r="G431" s="145" t="s">
        <v>1027</v>
      </c>
      <c r="H431" s="146">
        <v>7170</v>
      </c>
      <c r="I431" s="144">
        <v>5</v>
      </c>
      <c r="J431" s="149">
        <f>อุดรธานี!F220</f>
        <v>770522.32</v>
      </c>
      <c r="K431" s="148">
        <f>อุดรธานี!AO220</f>
        <v>833956.64999999991</v>
      </c>
      <c r="L431" s="149">
        <f>อุดรธานี!AP220</f>
        <v>3484800.2399999998</v>
      </c>
      <c r="M431" s="149">
        <f>อุดรธานี!AQ220</f>
        <v>3444435.8800000004</v>
      </c>
      <c r="N431" s="145"/>
      <c r="O431" s="145"/>
      <c r="P431" s="145"/>
      <c r="Q431" s="137">
        <f t="shared" si="41"/>
        <v>40364.359999999404</v>
      </c>
      <c r="R431" s="138">
        <f t="shared" si="42"/>
        <v>486.02513807531375</v>
      </c>
    </row>
    <row r="432" spans="1:18" s="156" customFormat="1" x14ac:dyDescent="0.35">
      <c r="A432" s="150">
        <v>21</v>
      </c>
      <c r="B432" s="151" t="s">
        <v>64</v>
      </c>
      <c r="C432" s="151"/>
      <c r="D432" s="151"/>
      <c r="E432" s="151" t="s">
        <v>77</v>
      </c>
      <c r="F432" s="151"/>
      <c r="G432" s="151" t="s">
        <v>362</v>
      </c>
      <c r="H432" s="157">
        <f>SUM(H427:H431)</f>
        <v>18184</v>
      </c>
      <c r="I432" s="150"/>
      <c r="J432" s="153">
        <f>SUM(J427:J431)</f>
        <v>1437837.27</v>
      </c>
      <c r="K432" s="153">
        <f t="shared" ref="K432:M432" si="49">SUM(K427:K431)</f>
        <v>1538836.67</v>
      </c>
      <c r="L432" s="153">
        <f t="shared" si="49"/>
        <v>8695983.3699999992</v>
      </c>
      <c r="M432" s="153">
        <f t="shared" si="49"/>
        <v>8604624.3399999999</v>
      </c>
      <c r="N432" s="151">
        <v>4</v>
      </c>
      <c r="O432" s="151">
        <v>4</v>
      </c>
      <c r="P432" s="151">
        <f>N432-O432</f>
        <v>0</v>
      </c>
      <c r="Q432" s="154">
        <f t="shared" si="41"/>
        <v>91359.029999999329</v>
      </c>
      <c r="R432" s="155">
        <f t="shared" si="42"/>
        <v>478.22169874615042</v>
      </c>
    </row>
    <row r="433" spans="1:18" s="156" customFormat="1" ht="24" customHeight="1" thickBot="1" x14ac:dyDescent="0.4">
      <c r="A433" s="165"/>
      <c r="B433" s="166" t="s">
        <v>64</v>
      </c>
      <c r="C433" s="166" t="s">
        <v>64</v>
      </c>
      <c r="D433" s="166" t="s">
        <v>64</v>
      </c>
      <c r="E433" s="166" t="s">
        <v>64</v>
      </c>
      <c r="F433" s="166"/>
      <c r="G433" s="166" t="s">
        <v>363</v>
      </c>
      <c r="H433" s="167">
        <f>H210+H223+H236+H254+H265+H281+H289+H295+H309+H321+H338+H360+H371+H386+H393+H399+H410+H416+H419+H426+H432</f>
        <v>1025314</v>
      </c>
      <c r="I433" s="165"/>
      <c r="J433" s="168">
        <f t="shared" ref="J433:O433" si="50">J210+J223+J236+J254+J265+J281+J289+J295+J309+J321+J338+J360+J371+J386+J393+J399+J410+J416+J419+J426+J432</f>
        <v>134704350.77000001</v>
      </c>
      <c r="K433" s="169">
        <f t="shared" si="50"/>
        <v>157817641.21000001</v>
      </c>
      <c r="L433" s="168">
        <f t="shared" si="50"/>
        <v>439905415.03000009</v>
      </c>
      <c r="M433" s="168">
        <f t="shared" si="50"/>
        <v>419338905.06999999</v>
      </c>
      <c r="N433" s="166">
        <f t="shared" si="50"/>
        <v>210</v>
      </c>
      <c r="O433" s="166">
        <f t="shared" si="50"/>
        <v>210</v>
      </c>
      <c r="P433" s="166">
        <f>N433-O433</f>
        <v>0</v>
      </c>
      <c r="Q433" s="154">
        <f t="shared" si="41"/>
        <v>20566509.960000098</v>
      </c>
      <c r="R433" s="155">
        <f t="shared" si="42"/>
        <v>429.04458051874849</v>
      </c>
    </row>
    <row r="434" spans="1:18" ht="24" customHeight="1" thickTop="1" thickBot="1" x14ac:dyDescent="0.4">
      <c r="A434" s="170"/>
      <c r="B434" s="171"/>
      <c r="C434" s="171"/>
      <c r="D434" s="171"/>
      <c r="E434" s="308" t="s">
        <v>364</v>
      </c>
      <c r="F434" s="309"/>
      <c r="G434" s="310"/>
      <c r="H434" s="172"/>
      <c r="I434" s="170"/>
      <c r="J434" s="173">
        <f>J433/O433</f>
        <v>641449.28938095248</v>
      </c>
      <c r="K434" s="174">
        <f>K433/O433</f>
        <v>751512.57719047624</v>
      </c>
      <c r="L434" s="173">
        <f>L433/O433</f>
        <v>2094787.690619048</v>
      </c>
      <c r="M434" s="173">
        <f>M433/O433</f>
        <v>1996851.9289047618</v>
      </c>
      <c r="N434" s="222"/>
      <c r="O434" s="222"/>
      <c r="P434" s="222"/>
      <c r="Q434" s="137">
        <f t="shared" si="41"/>
        <v>97935.761714286171</v>
      </c>
    </row>
    <row r="435" spans="1:18" ht="21.75" thickTop="1" x14ac:dyDescent="0.35">
      <c r="A435" s="175">
        <v>1</v>
      </c>
      <c r="B435" s="176" t="s">
        <v>60</v>
      </c>
      <c r="C435" s="176" t="s">
        <v>365</v>
      </c>
      <c r="D435" s="176" t="s">
        <v>366</v>
      </c>
      <c r="E435" s="176" t="s">
        <v>367</v>
      </c>
      <c r="F435" s="176" t="s">
        <v>177</v>
      </c>
      <c r="G435" s="176" t="s">
        <v>368</v>
      </c>
      <c r="H435" s="177"/>
      <c r="I435" s="175"/>
      <c r="J435" s="178"/>
      <c r="K435" s="179"/>
      <c r="L435" s="180"/>
      <c r="M435" s="180"/>
      <c r="N435" s="176"/>
      <c r="O435" s="176"/>
      <c r="P435" s="176"/>
    </row>
    <row r="436" spans="1:18" x14ac:dyDescent="0.35">
      <c r="A436" s="144">
        <v>2</v>
      </c>
      <c r="B436" s="145" t="s">
        <v>60</v>
      </c>
      <c r="C436" s="145" t="s">
        <v>365</v>
      </c>
      <c r="D436" s="145" t="s">
        <v>366</v>
      </c>
      <c r="E436" s="145" t="s">
        <v>367</v>
      </c>
      <c r="F436" s="145" t="s">
        <v>180</v>
      </c>
      <c r="G436" s="145" t="s">
        <v>689</v>
      </c>
      <c r="H436" s="146">
        <v>6411</v>
      </c>
      <c r="I436" s="144">
        <v>5</v>
      </c>
      <c r="J436" s="147">
        <f>SUM('เลย '!F4)</f>
        <v>847911.18</v>
      </c>
      <c r="K436" s="148">
        <f>SUM('เลย '!AJ4)</f>
        <v>974276.67</v>
      </c>
      <c r="L436" s="149">
        <f>'เลย '!AK4</f>
        <v>2268019.48</v>
      </c>
      <c r="M436" s="149">
        <f>'เลย '!AL4</f>
        <v>2274933.4300000002</v>
      </c>
      <c r="N436" s="145"/>
      <c r="O436" s="145"/>
      <c r="P436" s="145"/>
      <c r="Q436" s="137">
        <f t="shared" si="41"/>
        <v>-6913.9500000001863</v>
      </c>
      <c r="R436" s="138">
        <f t="shared" si="42"/>
        <v>353.77000155981904</v>
      </c>
    </row>
    <row r="437" spans="1:18" x14ac:dyDescent="0.35">
      <c r="A437" s="144">
        <v>3</v>
      </c>
      <c r="B437" s="145" t="s">
        <v>60</v>
      </c>
      <c r="C437" s="145" t="s">
        <v>365</v>
      </c>
      <c r="D437" s="145" t="s">
        <v>366</v>
      </c>
      <c r="E437" s="145" t="s">
        <v>367</v>
      </c>
      <c r="F437" s="145" t="s">
        <v>180</v>
      </c>
      <c r="G437" s="145" t="s">
        <v>690</v>
      </c>
      <c r="H437" s="146">
        <v>2059</v>
      </c>
      <c r="I437" s="144">
        <v>2</v>
      </c>
      <c r="J437" s="147">
        <f>SUM('เลย '!F5)</f>
        <v>385719.6</v>
      </c>
      <c r="K437" s="148">
        <f>SUM('เลย '!AJ5)</f>
        <v>423591.44999999995</v>
      </c>
      <c r="L437" s="149">
        <f>'เลย '!AK5</f>
        <v>1165606.02</v>
      </c>
      <c r="M437" s="149">
        <f>'เลย '!AL5</f>
        <v>1180319.52</v>
      </c>
      <c r="N437" s="145"/>
      <c r="O437" s="145"/>
      <c r="P437" s="145"/>
      <c r="Q437" s="137">
        <f t="shared" si="41"/>
        <v>-14713.5</v>
      </c>
      <c r="R437" s="138">
        <f t="shared" si="42"/>
        <v>566.10297231665857</v>
      </c>
    </row>
    <row r="438" spans="1:18" x14ac:dyDescent="0.35">
      <c r="A438" s="144">
        <v>4</v>
      </c>
      <c r="B438" s="145" t="s">
        <v>60</v>
      </c>
      <c r="C438" s="145" t="s">
        <v>365</v>
      </c>
      <c r="D438" s="145" t="s">
        <v>366</v>
      </c>
      <c r="E438" s="145" t="s">
        <v>367</v>
      </c>
      <c r="F438" s="145" t="s">
        <v>180</v>
      </c>
      <c r="G438" s="145" t="s">
        <v>691</v>
      </c>
      <c r="H438" s="146">
        <v>6691</v>
      </c>
      <c r="I438" s="144">
        <v>5</v>
      </c>
      <c r="J438" s="147">
        <f>SUM('เลย '!F6)</f>
        <v>749258.34</v>
      </c>
      <c r="K438" s="148">
        <f>SUM('เลย '!AJ6)</f>
        <v>786940.14</v>
      </c>
      <c r="L438" s="149">
        <f>'เลย '!AK6</f>
        <v>3038785.88</v>
      </c>
      <c r="M438" s="149">
        <f>'เลย '!AL6</f>
        <v>3114272.32</v>
      </c>
      <c r="N438" s="145"/>
      <c r="O438" s="145"/>
      <c r="P438" s="145"/>
      <c r="Q438" s="137">
        <f t="shared" si="41"/>
        <v>-75486.439999999944</v>
      </c>
      <c r="R438" s="138">
        <f t="shared" si="42"/>
        <v>454.16019727992824</v>
      </c>
    </row>
    <row r="439" spans="1:18" x14ac:dyDescent="0.35">
      <c r="A439" s="144">
        <v>5</v>
      </c>
      <c r="B439" s="145" t="s">
        <v>60</v>
      </c>
      <c r="C439" s="145" t="s">
        <v>365</v>
      </c>
      <c r="D439" s="145" t="s">
        <v>366</v>
      </c>
      <c r="E439" s="145" t="s">
        <v>367</v>
      </c>
      <c r="F439" s="145" t="s">
        <v>180</v>
      </c>
      <c r="G439" s="145" t="s">
        <v>692</v>
      </c>
      <c r="H439" s="146">
        <v>3434</v>
      </c>
      <c r="I439" s="144">
        <v>3</v>
      </c>
      <c r="J439" s="147">
        <f>SUM('เลย '!F7)</f>
        <v>483259.97</v>
      </c>
      <c r="K439" s="148">
        <f>SUM('เลย '!AJ7)</f>
        <v>599415.75</v>
      </c>
      <c r="L439" s="149">
        <f>'เลย '!AK7</f>
        <v>1497279.05</v>
      </c>
      <c r="M439" s="149">
        <f>'เลย '!AL7</f>
        <v>1494476.92</v>
      </c>
      <c r="N439" s="145"/>
      <c r="O439" s="145"/>
      <c r="P439" s="145"/>
      <c r="Q439" s="137">
        <f t="shared" si="41"/>
        <v>2802.1300000001211</v>
      </c>
      <c r="R439" s="138">
        <f t="shared" si="42"/>
        <v>436.01603086779267</v>
      </c>
    </row>
    <row r="440" spans="1:18" x14ac:dyDescent="0.35">
      <c r="A440" s="144">
        <v>6</v>
      </c>
      <c r="B440" s="145" t="s">
        <v>60</v>
      </c>
      <c r="C440" s="145" t="s">
        <v>365</v>
      </c>
      <c r="D440" s="145" t="s">
        <v>366</v>
      </c>
      <c r="E440" s="145" t="s">
        <v>367</v>
      </c>
      <c r="F440" s="145" t="s">
        <v>180</v>
      </c>
      <c r="G440" s="145" t="s">
        <v>693</v>
      </c>
      <c r="H440" s="146">
        <v>3172</v>
      </c>
      <c r="I440" s="144">
        <v>3</v>
      </c>
      <c r="J440" s="147">
        <f>SUM('เลย '!F8)</f>
        <v>488736.97</v>
      </c>
      <c r="K440" s="148">
        <f>SUM('เลย '!AJ8)</f>
        <v>507265.56999999995</v>
      </c>
      <c r="L440" s="149">
        <f>'เลย '!AK8</f>
        <v>1146912.45</v>
      </c>
      <c r="M440" s="149">
        <f>'เลย '!AL8</f>
        <v>1172815.8799999999</v>
      </c>
      <c r="N440" s="145"/>
      <c r="O440" s="145"/>
      <c r="P440" s="145"/>
      <c r="Q440" s="137">
        <f t="shared" si="41"/>
        <v>-25903.429999999935</v>
      </c>
      <c r="R440" s="138">
        <f t="shared" si="42"/>
        <v>361.57391235813367</v>
      </c>
    </row>
    <row r="441" spans="1:18" x14ac:dyDescent="0.35">
      <c r="A441" s="144">
        <v>7</v>
      </c>
      <c r="B441" s="145" t="s">
        <v>60</v>
      </c>
      <c r="C441" s="145" t="s">
        <v>365</v>
      </c>
      <c r="D441" s="145" t="s">
        <v>366</v>
      </c>
      <c r="E441" s="145" t="s">
        <v>367</v>
      </c>
      <c r="F441" s="145" t="s">
        <v>180</v>
      </c>
      <c r="G441" s="145" t="s">
        <v>694</v>
      </c>
      <c r="H441" s="146">
        <v>3172</v>
      </c>
      <c r="I441" s="144">
        <v>3</v>
      </c>
      <c r="J441" s="147">
        <f>SUM('เลย '!F9)</f>
        <v>432426.72</v>
      </c>
      <c r="K441" s="148">
        <f>SUM('เลย '!AJ9)</f>
        <v>537892.69999999995</v>
      </c>
      <c r="L441" s="149">
        <f>'เลย '!AK9</f>
        <v>1263209.7</v>
      </c>
      <c r="M441" s="149">
        <f>'เลย '!AL9</f>
        <v>1238141.3900000001</v>
      </c>
      <c r="N441" s="145"/>
      <c r="O441" s="145"/>
      <c r="P441" s="145"/>
      <c r="Q441" s="137">
        <f t="shared" si="41"/>
        <v>25068.309999999823</v>
      </c>
      <c r="R441" s="138">
        <f t="shared" si="42"/>
        <v>398.23761034047919</v>
      </c>
    </row>
    <row r="442" spans="1:18" x14ac:dyDescent="0.35">
      <c r="A442" s="144">
        <v>8</v>
      </c>
      <c r="B442" s="145" t="s">
        <v>60</v>
      </c>
      <c r="C442" s="145" t="s">
        <v>365</v>
      </c>
      <c r="D442" s="145" t="s">
        <v>366</v>
      </c>
      <c r="E442" s="145" t="s">
        <v>367</v>
      </c>
      <c r="F442" s="145" t="s">
        <v>180</v>
      </c>
      <c r="G442" s="145" t="s">
        <v>695</v>
      </c>
      <c r="H442" s="146">
        <v>1819</v>
      </c>
      <c r="I442" s="144">
        <v>2</v>
      </c>
      <c r="J442" s="147">
        <f>SUM('เลย '!F10)</f>
        <v>346142.84</v>
      </c>
      <c r="K442" s="148">
        <f>SUM('เลย '!AJ10)</f>
        <v>422620.99</v>
      </c>
      <c r="L442" s="149">
        <f>'เลย '!AK10</f>
        <v>1142993.3599999999</v>
      </c>
      <c r="M442" s="149">
        <f>'เลย '!AL10</f>
        <v>1056076.3500000001</v>
      </c>
      <c r="N442" s="145"/>
      <c r="O442" s="145"/>
      <c r="P442" s="145"/>
      <c r="Q442" s="137">
        <f t="shared" si="41"/>
        <v>86917.009999999776</v>
      </c>
      <c r="R442" s="138">
        <f t="shared" si="42"/>
        <v>628.36358438702575</v>
      </c>
    </row>
    <row r="443" spans="1:18" x14ac:dyDescent="0.35">
      <c r="A443" s="144">
        <v>9</v>
      </c>
      <c r="B443" s="145" t="s">
        <v>60</v>
      </c>
      <c r="C443" s="145" t="s">
        <v>365</v>
      </c>
      <c r="D443" s="145" t="s">
        <v>366</v>
      </c>
      <c r="E443" s="145" t="s">
        <v>367</v>
      </c>
      <c r="F443" s="145" t="s">
        <v>180</v>
      </c>
      <c r="G443" s="145" t="s">
        <v>696</v>
      </c>
      <c r="H443" s="146">
        <v>6183</v>
      </c>
      <c r="I443" s="144">
        <v>5</v>
      </c>
      <c r="J443" s="147">
        <f>SUM('เลย '!F11)</f>
        <v>966349.25</v>
      </c>
      <c r="K443" s="148">
        <f>SUM('เลย '!AJ11)</f>
        <v>1140215.0400000003</v>
      </c>
      <c r="L443" s="149">
        <f>'เลย '!AK11</f>
        <v>1835773.46</v>
      </c>
      <c r="M443" s="149">
        <f>'เลย '!AL11</f>
        <v>2102979.08</v>
      </c>
      <c r="N443" s="145"/>
      <c r="O443" s="145"/>
      <c r="P443" s="145"/>
      <c r="Q443" s="137">
        <f t="shared" si="41"/>
        <v>-267205.62000000011</v>
      </c>
      <c r="R443" s="138">
        <f t="shared" si="42"/>
        <v>296.90659226912504</v>
      </c>
    </row>
    <row r="444" spans="1:18" x14ac:dyDescent="0.35">
      <c r="A444" s="144">
        <v>10</v>
      </c>
      <c r="B444" s="145" t="s">
        <v>60</v>
      </c>
      <c r="C444" s="145" t="s">
        <v>365</v>
      </c>
      <c r="D444" s="145" t="s">
        <v>366</v>
      </c>
      <c r="E444" s="145" t="s">
        <v>367</v>
      </c>
      <c r="F444" s="145" t="s">
        <v>180</v>
      </c>
      <c r="G444" s="145" t="s">
        <v>697</v>
      </c>
      <c r="H444" s="146">
        <v>2360</v>
      </c>
      <c r="I444" s="144">
        <v>2</v>
      </c>
      <c r="J444" s="147">
        <f>SUM('เลย '!F12)</f>
        <v>538608.75</v>
      </c>
      <c r="K444" s="148">
        <f>SUM('เลย '!AJ12)</f>
        <v>595481.5</v>
      </c>
      <c r="L444" s="149">
        <f>'เลย '!AK12</f>
        <v>1625262.93</v>
      </c>
      <c r="M444" s="149">
        <f>'เลย '!AL12</f>
        <v>1565615.51</v>
      </c>
      <c r="N444" s="145"/>
      <c r="O444" s="145"/>
      <c r="P444" s="145"/>
      <c r="Q444" s="137">
        <f t="shared" si="41"/>
        <v>59647.419999999925</v>
      </c>
      <c r="R444" s="138">
        <f t="shared" si="42"/>
        <v>688.67073305084739</v>
      </c>
    </row>
    <row r="445" spans="1:18" x14ac:dyDescent="0.35">
      <c r="A445" s="144">
        <v>11</v>
      </c>
      <c r="B445" s="145" t="s">
        <v>60</v>
      </c>
      <c r="C445" s="145" t="s">
        <v>365</v>
      </c>
      <c r="D445" s="145" t="s">
        <v>366</v>
      </c>
      <c r="E445" s="145" t="s">
        <v>367</v>
      </c>
      <c r="F445" s="145" t="s">
        <v>180</v>
      </c>
      <c r="G445" s="145" t="s">
        <v>698</v>
      </c>
      <c r="H445" s="146">
        <v>5028</v>
      </c>
      <c r="I445" s="144">
        <v>4</v>
      </c>
      <c r="J445" s="147">
        <f>SUM('เลย '!F13)</f>
        <v>305751.87</v>
      </c>
      <c r="K445" s="148">
        <f>SUM('เลย '!AJ13)</f>
        <v>487890.5</v>
      </c>
      <c r="L445" s="149">
        <f>'เลย '!AK13</f>
        <v>1557570.3599999999</v>
      </c>
      <c r="M445" s="149">
        <f>'เลย '!AL13</f>
        <v>1666636.1700000002</v>
      </c>
      <c r="N445" s="145"/>
      <c r="O445" s="145"/>
      <c r="P445" s="145"/>
      <c r="Q445" s="137">
        <f t="shared" si="41"/>
        <v>-109065.81000000029</v>
      </c>
      <c r="R445" s="138">
        <f t="shared" si="42"/>
        <v>309.77930787589497</v>
      </c>
    </row>
    <row r="446" spans="1:18" x14ac:dyDescent="0.35">
      <c r="A446" s="144">
        <v>12</v>
      </c>
      <c r="B446" s="145" t="s">
        <v>60</v>
      </c>
      <c r="C446" s="145" t="s">
        <v>365</v>
      </c>
      <c r="D446" s="145" t="s">
        <v>366</v>
      </c>
      <c r="E446" s="145" t="s">
        <v>367</v>
      </c>
      <c r="F446" s="145" t="s">
        <v>180</v>
      </c>
      <c r="G446" s="145" t="s">
        <v>699</v>
      </c>
      <c r="H446" s="146">
        <v>3227</v>
      </c>
      <c r="I446" s="144">
        <v>3</v>
      </c>
      <c r="J446" s="147">
        <f>SUM('เลย '!F14)</f>
        <v>588237.62</v>
      </c>
      <c r="K446" s="148">
        <f>SUM('เลย '!AJ14)</f>
        <v>418250.92000000004</v>
      </c>
      <c r="L446" s="149">
        <f>'เลย '!AK14</f>
        <v>1727123.98</v>
      </c>
      <c r="M446" s="149">
        <f>'เลย '!AL14</f>
        <v>1915073.6199999999</v>
      </c>
      <c r="N446" s="145"/>
      <c r="O446" s="145"/>
      <c r="P446" s="145"/>
      <c r="Q446" s="137">
        <f t="shared" si="41"/>
        <v>-187949.6399999999</v>
      </c>
      <c r="R446" s="138">
        <f t="shared" si="42"/>
        <v>535.21040594979854</v>
      </c>
    </row>
    <row r="447" spans="1:18" x14ac:dyDescent="0.35">
      <c r="A447" s="144">
        <v>13</v>
      </c>
      <c r="B447" s="145" t="s">
        <v>60</v>
      </c>
      <c r="C447" s="145" t="s">
        <v>365</v>
      </c>
      <c r="D447" s="145" t="s">
        <v>366</v>
      </c>
      <c r="E447" s="145" t="s">
        <v>367</v>
      </c>
      <c r="F447" s="145" t="s">
        <v>180</v>
      </c>
      <c r="G447" s="145" t="s">
        <v>700</v>
      </c>
      <c r="H447" s="146">
        <v>5146</v>
      </c>
      <c r="I447" s="144">
        <v>4</v>
      </c>
      <c r="J447" s="147">
        <f>SUM('เลย '!F15)</f>
        <v>726154.74</v>
      </c>
      <c r="K447" s="148">
        <f>SUM('เลย '!AJ15)</f>
        <v>966669.61</v>
      </c>
      <c r="L447" s="149">
        <f>'เลย '!AK15</f>
        <v>1900639.02</v>
      </c>
      <c r="M447" s="149">
        <f>'เลย '!AL15</f>
        <v>1908691.16</v>
      </c>
      <c r="N447" s="145"/>
      <c r="O447" s="145"/>
      <c r="P447" s="145"/>
      <c r="Q447" s="137">
        <f t="shared" si="41"/>
        <v>-8052.1399999998976</v>
      </c>
      <c r="R447" s="138">
        <f t="shared" si="42"/>
        <v>369.34298872911</v>
      </c>
    </row>
    <row r="448" spans="1:18" x14ac:dyDescent="0.35">
      <c r="A448" s="144">
        <v>14</v>
      </c>
      <c r="B448" s="145" t="s">
        <v>60</v>
      </c>
      <c r="C448" s="145" t="s">
        <v>365</v>
      </c>
      <c r="D448" s="145" t="s">
        <v>366</v>
      </c>
      <c r="E448" s="145" t="s">
        <v>367</v>
      </c>
      <c r="F448" s="145" t="s">
        <v>180</v>
      </c>
      <c r="G448" s="145" t="s">
        <v>701</v>
      </c>
      <c r="H448" s="146">
        <v>3255</v>
      </c>
      <c r="I448" s="144">
        <v>3</v>
      </c>
      <c r="J448" s="147">
        <f>SUM('เลย '!F16)</f>
        <v>307608.73</v>
      </c>
      <c r="K448" s="148">
        <f>SUM('เลย '!AJ16)</f>
        <v>359648.1</v>
      </c>
      <c r="L448" s="149">
        <f>'เลย '!AK16</f>
        <v>1545554.9</v>
      </c>
      <c r="M448" s="149">
        <f>'เลย '!AL16</f>
        <v>1620100.0199999998</v>
      </c>
      <c r="N448" s="145"/>
      <c r="O448" s="145"/>
      <c r="P448" s="145"/>
      <c r="Q448" s="137">
        <f t="shared" si="41"/>
        <v>-74545.119999999879</v>
      </c>
      <c r="R448" s="138">
        <f t="shared" si="42"/>
        <v>474.82485407066048</v>
      </c>
    </row>
    <row r="449" spans="1:18" x14ac:dyDescent="0.35">
      <c r="A449" s="144">
        <v>15</v>
      </c>
      <c r="B449" s="145" t="s">
        <v>60</v>
      </c>
      <c r="C449" s="145" t="s">
        <v>365</v>
      </c>
      <c r="D449" s="145" t="s">
        <v>366</v>
      </c>
      <c r="E449" s="145" t="s">
        <v>367</v>
      </c>
      <c r="F449" s="145" t="s">
        <v>180</v>
      </c>
      <c r="G449" s="145" t="s">
        <v>702</v>
      </c>
      <c r="H449" s="146">
        <v>4631</v>
      </c>
      <c r="I449" s="144">
        <v>4</v>
      </c>
      <c r="J449" s="147">
        <f>SUM('เลย '!F17)</f>
        <v>948325.47</v>
      </c>
      <c r="K449" s="148">
        <f>SUM('เลย '!AJ17)</f>
        <v>1234171.9000000001</v>
      </c>
      <c r="L449" s="149">
        <f>'เลย '!AK17</f>
        <v>1531107.1800000002</v>
      </c>
      <c r="M449" s="149">
        <f>'เลย '!AL17</f>
        <v>1379944.53</v>
      </c>
      <c r="N449" s="145"/>
      <c r="O449" s="145"/>
      <c r="P449" s="145"/>
      <c r="Q449" s="137">
        <f t="shared" si="41"/>
        <v>151162.65000000014</v>
      </c>
      <c r="R449" s="138">
        <f t="shared" si="42"/>
        <v>330.62128697905422</v>
      </c>
    </row>
    <row r="450" spans="1:18" x14ac:dyDescent="0.35">
      <c r="A450" s="144">
        <v>16</v>
      </c>
      <c r="B450" s="145" t="s">
        <v>60</v>
      </c>
      <c r="C450" s="145" t="s">
        <v>365</v>
      </c>
      <c r="D450" s="145" t="s">
        <v>366</v>
      </c>
      <c r="E450" s="145" t="s">
        <v>367</v>
      </c>
      <c r="F450" s="145" t="s">
        <v>180</v>
      </c>
      <c r="G450" s="145" t="s">
        <v>703</v>
      </c>
      <c r="H450" s="146">
        <v>4306</v>
      </c>
      <c r="I450" s="144">
        <v>3</v>
      </c>
      <c r="J450" s="147">
        <f>SUM('เลย '!F18)</f>
        <v>599290.09</v>
      </c>
      <c r="K450" s="148">
        <f>SUM('เลย '!AJ18)</f>
        <v>703181.78999999992</v>
      </c>
      <c r="L450" s="149">
        <f>'เลย '!AK18</f>
        <v>2409320.9900000002</v>
      </c>
      <c r="M450" s="149">
        <f>'เลย '!AL18</f>
        <v>2166949.81</v>
      </c>
      <c r="N450" s="145"/>
      <c r="O450" s="145"/>
      <c r="P450" s="145"/>
      <c r="Q450" s="137">
        <f t="shared" si="41"/>
        <v>242371.18000000017</v>
      </c>
      <c r="R450" s="138">
        <f t="shared" si="42"/>
        <v>559.52647236414316</v>
      </c>
    </row>
    <row r="451" spans="1:18" x14ac:dyDescent="0.35">
      <c r="A451" s="144">
        <v>17</v>
      </c>
      <c r="B451" s="145" t="s">
        <v>60</v>
      </c>
      <c r="C451" s="145" t="s">
        <v>365</v>
      </c>
      <c r="D451" s="145" t="s">
        <v>366</v>
      </c>
      <c r="E451" s="145" t="s">
        <v>367</v>
      </c>
      <c r="F451" s="145" t="s">
        <v>180</v>
      </c>
      <c r="G451" s="145" t="s">
        <v>704</v>
      </c>
      <c r="H451" s="146">
        <v>5667</v>
      </c>
      <c r="I451" s="144">
        <v>4</v>
      </c>
      <c r="J451" s="147">
        <f>SUM('เลย '!F19)</f>
        <v>1364519.5</v>
      </c>
      <c r="K451" s="148">
        <f>SUM('เลย '!AJ19)</f>
        <v>1427877.8099999998</v>
      </c>
      <c r="L451" s="149">
        <f>'เลย '!AK19</f>
        <v>1991838.76</v>
      </c>
      <c r="M451" s="149">
        <f>'เลย '!AL19</f>
        <v>1589812.8900000001</v>
      </c>
      <c r="N451" s="145"/>
      <c r="O451" s="145"/>
      <c r="P451" s="145"/>
      <c r="Q451" s="137">
        <f t="shared" si="41"/>
        <v>402025.86999999988</v>
      </c>
      <c r="R451" s="138">
        <f t="shared" si="42"/>
        <v>351.48028233633318</v>
      </c>
    </row>
    <row r="452" spans="1:18" x14ac:dyDescent="0.35">
      <c r="A452" s="144">
        <v>18</v>
      </c>
      <c r="B452" s="145" t="s">
        <v>60</v>
      </c>
      <c r="C452" s="145" t="s">
        <v>365</v>
      </c>
      <c r="D452" s="145" t="s">
        <v>366</v>
      </c>
      <c r="E452" s="145" t="s">
        <v>367</v>
      </c>
      <c r="F452" s="145" t="s">
        <v>180</v>
      </c>
      <c r="G452" s="145" t="s">
        <v>705</v>
      </c>
      <c r="H452" s="146">
        <v>1990</v>
      </c>
      <c r="I452" s="144">
        <v>2</v>
      </c>
      <c r="J452" s="147">
        <f>SUM('เลย '!F20)</f>
        <v>139709.97</v>
      </c>
      <c r="K452" s="148">
        <f>SUM('เลย '!AJ20)</f>
        <v>150880.69</v>
      </c>
      <c r="L452" s="149">
        <f>'เลย '!AK20</f>
        <v>1452348.27</v>
      </c>
      <c r="M452" s="149">
        <f>'เลย '!AL20</f>
        <v>1455660.02</v>
      </c>
      <c r="N452" s="145"/>
      <c r="O452" s="145"/>
      <c r="P452" s="145"/>
      <c r="Q452" s="137">
        <f t="shared" si="41"/>
        <v>-3311.75</v>
      </c>
      <c r="R452" s="138">
        <f t="shared" si="42"/>
        <v>729.82325125628142</v>
      </c>
    </row>
    <row r="453" spans="1:18" x14ac:dyDescent="0.35">
      <c r="A453" s="144">
        <v>19</v>
      </c>
      <c r="B453" s="145" t="s">
        <v>60</v>
      </c>
      <c r="C453" s="145" t="s">
        <v>365</v>
      </c>
      <c r="D453" s="145" t="s">
        <v>366</v>
      </c>
      <c r="E453" s="145" t="s">
        <v>367</v>
      </c>
      <c r="F453" s="145" t="s">
        <v>180</v>
      </c>
      <c r="G453" s="145" t="s">
        <v>706</v>
      </c>
      <c r="H453" s="146">
        <v>2504</v>
      </c>
      <c r="I453" s="144">
        <v>2</v>
      </c>
      <c r="J453" s="147">
        <f>SUM('เลย '!F21)</f>
        <v>445628.26</v>
      </c>
      <c r="K453" s="148">
        <f>SUM('เลย '!AJ21)</f>
        <v>485338</v>
      </c>
      <c r="L453" s="149">
        <f>'เลย '!AK21</f>
        <v>1311648.6099999999</v>
      </c>
      <c r="M453" s="149">
        <f>'เลย '!AL21</f>
        <v>1390531.27</v>
      </c>
      <c r="N453" s="145"/>
      <c r="O453" s="145"/>
      <c r="P453" s="145"/>
      <c r="Q453" s="137">
        <f t="shared" si="41"/>
        <v>-78882.660000000149</v>
      </c>
      <c r="R453" s="138">
        <f t="shared" si="42"/>
        <v>523.82132987220439</v>
      </c>
    </row>
    <row r="454" spans="1:18" x14ac:dyDescent="0.35">
      <c r="A454" s="144">
        <v>20</v>
      </c>
      <c r="B454" s="145" t="s">
        <v>60</v>
      </c>
      <c r="C454" s="145" t="s">
        <v>365</v>
      </c>
      <c r="D454" s="145" t="s">
        <v>366</v>
      </c>
      <c r="E454" s="145" t="s">
        <v>367</v>
      </c>
      <c r="F454" s="145" t="s">
        <v>180</v>
      </c>
      <c r="G454" s="145" t="s">
        <v>707</v>
      </c>
      <c r="H454" s="146">
        <v>2869</v>
      </c>
      <c r="I454" s="144">
        <v>2</v>
      </c>
      <c r="J454" s="147">
        <f>SUM('เลย '!F22)</f>
        <v>83765.42</v>
      </c>
      <c r="K454" s="148">
        <f>SUM('เลย '!AJ22)</f>
        <v>189586.97999999998</v>
      </c>
      <c r="L454" s="149">
        <f>'เลย '!AK22</f>
        <v>1178453.98</v>
      </c>
      <c r="M454" s="149">
        <f>'เลย '!AL22</f>
        <v>1271047.31</v>
      </c>
      <c r="N454" s="145"/>
      <c r="O454" s="145"/>
      <c r="P454" s="145"/>
      <c r="Q454" s="137">
        <f t="shared" si="41"/>
        <v>-92593.330000000075</v>
      </c>
      <c r="R454" s="138">
        <f t="shared" si="42"/>
        <v>410.75426280934124</v>
      </c>
    </row>
    <row r="455" spans="1:18" s="156" customFormat="1" x14ac:dyDescent="0.35">
      <c r="A455" s="150">
        <v>1</v>
      </c>
      <c r="B455" s="151" t="s">
        <v>60</v>
      </c>
      <c r="C455" s="151"/>
      <c r="D455" s="151"/>
      <c r="E455" s="151" t="s">
        <v>77</v>
      </c>
      <c r="F455" s="151"/>
      <c r="G455" s="151" t="s">
        <v>369</v>
      </c>
      <c r="H455" s="157">
        <f>SUM(H435:H454)</f>
        <v>73924</v>
      </c>
      <c r="I455" s="150"/>
      <c r="J455" s="153">
        <f>SUM(J435:J454)</f>
        <v>10747405.290000001</v>
      </c>
      <c r="K455" s="153">
        <f t="shared" ref="K455:M455" si="51">SUM(K435:K454)</f>
        <v>12411196.109999999</v>
      </c>
      <c r="L455" s="153">
        <f t="shared" si="51"/>
        <v>31589448.379999999</v>
      </c>
      <c r="M455" s="153">
        <f t="shared" si="51"/>
        <v>31564077.199999999</v>
      </c>
      <c r="N455" s="151">
        <v>19</v>
      </c>
      <c r="O455" s="151">
        <v>19</v>
      </c>
      <c r="P455" s="151">
        <f>N455-O455</f>
        <v>0</v>
      </c>
      <c r="Q455" s="154">
        <f t="shared" ref="Q455:Q518" si="52">L455-M455</f>
        <v>25371.179999999702</v>
      </c>
      <c r="R455" s="155">
        <f>L455/H455</f>
        <v>427.32331015637681</v>
      </c>
    </row>
    <row r="456" spans="1:18" x14ac:dyDescent="0.35">
      <c r="A456" s="144">
        <v>1</v>
      </c>
      <c r="B456" s="145" t="s">
        <v>60</v>
      </c>
      <c r="C456" s="145" t="s">
        <v>370</v>
      </c>
      <c r="D456" s="145" t="s">
        <v>81</v>
      </c>
      <c r="E456" s="145" t="s">
        <v>371</v>
      </c>
      <c r="F456" s="145" t="s">
        <v>210</v>
      </c>
      <c r="G456" s="145" t="s">
        <v>372</v>
      </c>
      <c r="H456" s="146"/>
      <c r="I456" s="144"/>
      <c r="J456" s="147"/>
      <c r="K456" s="148"/>
      <c r="L456" s="149"/>
      <c r="M456" s="149"/>
      <c r="N456" s="145"/>
      <c r="O456" s="145"/>
      <c r="P456" s="145"/>
    </row>
    <row r="457" spans="1:18" x14ac:dyDescent="0.35">
      <c r="A457" s="144">
        <v>2</v>
      </c>
      <c r="B457" s="145" t="s">
        <v>60</v>
      </c>
      <c r="C457" s="145" t="s">
        <v>370</v>
      </c>
      <c r="D457" s="145" t="s">
        <v>81</v>
      </c>
      <c r="E457" s="145" t="s">
        <v>371</v>
      </c>
      <c r="F457" s="145" t="s">
        <v>180</v>
      </c>
      <c r="G457" s="145" t="s">
        <v>708</v>
      </c>
      <c r="H457" s="146">
        <v>1771</v>
      </c>
      <c r="I457" s="144">
        <v>2</v>
      </c>
      <c r="J457" s="147">
        <f>'เลย '!F23</f>
        <v>223872.98</v>
      </c>
      <c r="K457" s="148">
        <f>SUM('เลย '!AJ23)</f>
        <v>242899.75</v>
      </c>
      <c r="L457" s="149">
        <f>'เลย '!AK23</f>
        <v>1073421.0899999999</v>
      </c>
      <c r="M457" s="149">
        <f>'เลย '!AL23</f>
        <v>939964.19</v>
      </c>
      <c r="N457" s="145"/>
      <c r="O457" s="145"/>
      <c r="P457" s="145"/>
      <c r="Q457" s="137">
        <f t="shared" si="52"/>
        <v>133456.89999999991</v>
      </c>
      <c r="R457" s="138">
        <f t="shared" ref="R457:R518" si="53">L457/H457</f>
        <v>606.11015810276672</v>
      </c>
    </row>
    <row r="458" spans="1:18" x14ac:dyDescent="0.35">
      <c r="A458" s="144">
        <v>3</v>
      </c>
      <c r="B458" s="145" t="s">
        <v>60</v>
      </c>
      <c r="C458" s="145" t="s">
        <v>370</v>
      </c>
      <c r="D458" s="145" t="s">
        <v>81</v>
      </c>
      <c r="E458" s="145" t="s">
        <v>371</v>
      </c>
      <c r="F458" s="145" t="s">
        <v>180</v>
      </c>
      <c r="G458" s="145" t="s">
        <v>709</v>
      </c>
      <c r="H458" s="146">
        <v>5076</v>
      </c>
      <c r="I458" s="144">
        <v>4</v>
      </c>
      <c r="J458" s="147">
        <f>'เลย '!F24</f>
        <v>703207.84</v>
      </c>
      <c r="K458" s="148">
        <f>SUM('เลย '!AJ24)</f>
        <v>729445.23</v>
      </c>
      <c r="L458" s="149">
        <f>'เลย '!AK24</f>
        <v>2229919.1500000004</v>
      </c>
      <c r="M458" s="149">
        <f>'เลย '!AL24</f>
        <v>2126713.52</v>
      </c>
      <c r="N458" s="145"/>
      <c r="O458" s="145"/>
      <c r="P458" s="145"/>
      <c r="Q458" s="137">
        <f t="shared" si="52"/>
        <v>103205.63000000035</v>
      </c>
      <c r="R458" s="138">
        <f t="shared" si="53"/>
        <v>439.30637312844766</v>
      </c>
    </row>
    <row r="459" spans="1:18" x14ac:dyDescent="0.35">
      <c r="A459" s="144">
        <v>4</v>
      </c>
      <c r="B459" s="145" t="s">
        <v>60</v>
      </c>
      <c r="C459" s="145" t="s">
        <v>370</v>
      </c>
      <c r="D459" s="145" t="s">
        <v>81</v>
      </c>
      <c r="E459" s="145" t="s">
        <v>371</v>
      </c>
      <c r="F459" s="145" t="s">
        <v>180</v>
      </c>
      <c r="G459" s="145" t="s">
        <v>710</v>
      </c>
      <c r="H459" s="146">
        <v>1132</v>
      </c>
      <c r="I459" s="144">
        <v>1</v>
      </c>
      <c r="J459" s="147">
        <f>'เลย '!F25</f>
        <v>352080.49</v>
      </c>
      <c r="K459" s="148">
        <f>SUM('เลย '!AJ25)</f>
        <v>366234.47000000003</v>
      </c>
      <c r="L459" s="149">
        <f>'เลย '!AK25</f>
        <v>1223856.2</v>
      </c>
      <c r="M459" s="149">
        <f>'เลย '!AL25</f>
        <v>1058367.82</v>
      </c>
      <c r="N459" s="145"/>
      <c r="O459" s="145"/>
      <c r="P459" s="145"/>
      <c r="Q459" s="137">
        <f t="shared" si="52"/>
        <v>165488.37999999989</v>
      </c>
      <c r="R459" s="138">
        <f t="shared" si="53"/>
        <v>1081.1450530035336</v>
      </c>
    </row>
    <row r="460" spans="1:18" x14ac:dyDescent="0.35">
      <c r="A460" s="144">
        <v>5</v>
      </c>
      <c r="B460" s="145" t="s">
        <v>60</v>
      </c>
      <c r="C460" s="145" t="s">
        <v>370</v>
      </c>
      <c r="D460" s="145" t="s">
        <v>81</v>
      </c>
      <c r="E460" s="145" t="s">
        <v>371</v>
      </c>
      <c r="F460" s="145" t="s">
        <v>180</v>
      </c>
      <c r="G460" s="145" t="s">
        <v>711</v>
      </c>
      <c r="H460" s="146">
        <v>2987</v>
      </c>
      <c r="I460" s="144">
        <v>2</v>
      </c>
      <c r="J460" s="147">
        <f>'เลย '!F26</f>
        <v>513644.84</v>
      </c>
      <c r="K460" s="148">
        <f>SUM('เลย '!AJ26)</f>
        <v>538924.85</v>
      </c>
      <c r="L460" s="149">
        <f>'เลย '!AK26</f>
        <v>1054323.7</v>
      </c>
      <c r="M460" s="149">
        <f>'เลย '!AL26</f>
        <v>815235.61</v>
      </c>
      <c r="N460" s="145"/>
      <c r="O460" s="145"/>
      <c r="P460" s="145"/>
      <c r="Q460" s="137">
        <f t="shared" si="52"/>
        <v>239088.08999999997</v>
      </c>
      <c r="R460" s="138">
        <f t="shared" si="53"/>
        <v>352.97077335118848</v>
      </c>
    </row>
    <row r="461" spans="1:18" x14ac:dyDescent="0.35">
      <c r="A461" s="144">
        <v>6</v>
      </c>
      <c r="B461" s="145" t="s">
        <v>60</v>
      </c>
      <c r="C461" s="145" t="s">
        <v>370</v>
      </c>
      <c r="D461" s="145" t="s">
        <v>81</v>
      </c>
      <c r="E461" s="145" t="s">
        <v>371</v>
      </c>
      <c r="F461" s="145" t="s">
        <v>180</v>
      </c>
      <c r="G461" s="145" t="s">
        <v>712</v>
      </c>
      <c r="H461" s="146">
        <v>2340</v>
      </c>
      <c r="I461" s="144">
        <v>2</v>
      </c>
      <c r="J461" s="147">
        <f>'เลย '!F27</f>
        <v>649221.01</v>
      </c>
      <c r="K461" s="148">
        <f>SUM('เลย '!AJ27)</f>
        <v>687898.96</v>
      </c>
      <c r="L461" s="149">
        <f>'เลย '!AK27</f>
        <v>1951005.9100000001</v>
      </c>
      <c r="M461" s="149">
        <f>'เลย '!AL27</f>
        <v>1417308.29</v>
      </c>
      <c r="N461" s="145"/>
      <c r="O461" s="145"/>
      <c r="P461" s="145"/>
      <c r="Q461" s="137">
        <f t="shared" si="52"/>
        <v>533697.62000000011</v>
      </c>
      <c r="R461" s="138">
        <f t="shared" si="53"/>
        <v>833.76320940170945</v>
      </c>
    </row>
    <row r="462" spans="1:18" s="156" customFormat="1" x14ac:dyDescent="0.35">
      <c r="A462" s="150">
        <v>2</v>
      </c>
      <c r="B462" s="151" t="s">
        <v>60</v>
      </c>
      <c r="C462" s="151"/>
      <c r="D462" s="151"/>
      <c r="E462" s="151" t="s">
        <v>77</v>
      </c>
      <c r="F462" s="151"/>
      <c r="G462" s="151" t="s">
        <v>373</v>
      </c>
      <c r="H462" s="157">
        <f>SUM(H456:H461)</f>
        <v>13306</v>
      </c>
      <c r="I462" s="150"/>
      <c r="J462" s="153">
        <f>SUM(J456:J461)</f>
        <v>2442027.16</v>
      </c>
      <c r="K462" s="153">
        <f t="shared" ref="K462:M462" si="54">SUM(K456:K461)</f>
        <v>2565403.2599999998</v>
      </c>
      <c r="L462" s="153">
        <f t="shared" si="54"/>
        <v>7532526.0500000007</v>
      </c>
      <c r="M462" s="153">
        <f t="shared" si="54"/>
        <v>6357589.4300000006</v>
      </c>
      <c r="N462" s="151">
        <v>5</v>
      </c>
      <c r="O462" s="151">
        <v>5</v>
      </c>
      <c r="P462" s="151">
        <f>N462-O462</f>
        <v>0</v>
      </c>
      <c r="Q462" s="154">
        <f t="shared" si="52"/>
        <v>1174936.6200000001</v>
      </c>
      <c r="R462" s="155">
        <f>L462/H462</f>
        <v>566.0999586652639</v>
      </c>
    </row>
    <row r="463" spans="1:18" x14ac:dyDescent="0.35">
      <c r="A463" s="144">
        <v>1</v>
      </c>
      <c r="B463" s="145" t="s">
        <v>60</v>
      </c>
      <c r="C463" s="145" t="s">
        <v>374</v>
      </c>
      <c r="D463" s="145" t="s">
        <v>88</v>
      </c>
      <c r="E463" s="145" t="s">
        <v>375</v>
      </c>
      <c r="F463" s="145" t="s">
        <v>210</v>
      </c>
      <c r="G463" s="145" t="s">
        <v>376</v>
      </c>
      <c r="H463" s="146"/>
      <c r="I463" s="144"/>
      <c r="J463" s="147"/>
      <c r="K463" s="148"/>
      <c r="L463" s="149"/>
      <c r="M463" s="149"/>
      <c r="N463" s="145"/>
      <c r="O463" s="145"/>
      <c r="P463" s="145"/>
    </row>
    <row r="464" spans="1:18" x14ac:dyDescent="0.35">
      <c r="A464" s="144">
        <v>2</v>
      </c>
      <c r="B464" s="145" t="s">
        <v>60</v>
      </c>
      <c r="C464" s="145" t="s">
        <v>374</v>
      </c>
      <c r="D464" s="145" t="s">
        <v>88</v>
      </c>
      <c r="E464" s="145" t="s">
        <v>375</v>
      </c>
      <c r="F464" s="145" t="s">
        <v>180</v>
      </c>
      <c r="G464" s="145" t="s">
        <v>713</v>
      </c>
      <c r="H464" s="146">
        <v>4716</v>
      </c>
      <c r="I464" s="144">
        <v>4</v>
      </c>
      <c r="J464" s="147">
        <f>'เลย '!F28</f>
        <v>746960.56</v>
      </c>
      <c r="K464" s="148">
        <f>SUM('เลย '!AJ28)</f>
        <v>780880.47000000009</v>
      </c>
      <c r="L464" s="149">
        <f>'เลย '!AK28</f>
        <v>3182428.3099999996</v>
      </c>
      <c r="M464" s="149">
        <f>'เลย '!AL28</f>
        <v>2639151.6999999997</v>
      </c>
      <c r="N464" s="145"/>
      <c r="O464" s="145"/>
      <c r="P464" s="145"/>
      <c r="Q464" s="137">
        <f t="shared" si="52"/>
        <v>543276.60999999987</v>
      </c>
      <c r="R464" s="138">
        <f t="shared" si="53"/>
        <v>674.81516327396093</v>
      </c>
    </row>
    <row r="465" spans="1:18" x14ac:dyDescent="0.35">
      <c r="A465" s="144">
        <v>3</v>
      </c>
      <c r="B465" s="145" t="s">
        <v>60</v>
      </c>
      <c r="C465" s="145" t="s">
        <v>374</v>
      </c>
      <c r="D465" s="145" t="s">
        <v>88</v>
      </c>
      <c r="E465" s="145" t="s">
        <v>375</v>
      </c>
      <c r="F465" s="145" t="s">
        <v>180</v>
      </c>
      <c r="G465" s="145" t="s">
        <v>714</v>
      </c>
      <c r="H465" s="146">
        <v>2694</v>
      </c>
      <c r="I465" s="144">
        <v>2</v>
      </c>
      <c r="J465" s="147">
        <f>'เลย '!F29</f>
        <v>419764.95</v>
      </c>
      <c r="K465" s="148">
        <f>SUM('เลย '!AJ29)</f>
        <v>525208.89</v>
      </c>
      <c r="L465" s="149">
        <f>'เลย '!AK29</f>
        <v>1423097.27</v>
      </c>
      <c r="M465" s="149">
        <f>'เลย '!AL29</f>
        <v>1111027.22</v>
      </c>
      <c r="N465" s="145"/>
      <c r="O465" s="145"/>
      <c r="P465" s="145"/>
      <c r="Q465" s="137">
        <f t="shared" si="52"/>
        <v>312070.05000000005</v>
      </c>
      <c r="R465" s="138">
        <f t="shared" si="53"/>
        <v>528.24694506310323</v>
      </c>
    </row>
    <row r="466" spans="1:18" x14ac:dyDescent="0.35">
      <c r="A466" s="144">
        <v>4</v>
      </c>
      <c r="B466" s="145" t="s">
        <v>60</v>
      </c>
      <c r="C466" s="145" t="s">
        <v>374</v>
      </c>
      <c r="D466" s="145" t="s">
        <v>88</v>
      </c>
      <c r="E466" s="145" t="s">
        <v>375</v>
      </c>
      <c r="F466" s="145" t="s">
        <v>180</v>
      </c>
      <c r="G466" s="145" t="s">
        <v>715</v>
      </c>
      <c r="H466" s="146">
        <v>3656</v>
      </c>
      <c r="I466" s="144">
        <v>3</v>
      </c>
      <c r="J466" s="147">
        <f>'เลย '!F30</f>
        <v>757700.17</v>
      </c>
      <c r="K466" s="148">
        <f>SUM('เลย '!AJ30)</f>
        <v>864757.32000000007</v>
      </c>
      <c r="L466" s="149">
        <f>'เลย '!AK30</f>
        <v>1816909.5299999998</v>
      </c>
      <c r="M466" s="149">
        <f>'เลย '!AL30</f>
        <v>1356874.4400000002</v>
      </c>
      <c r="N466" s="145"/>
      <c r="O466" s="145"/>
      <c r="P466" s="145"/>
      <c r="Q466" s="137">
        <f t="shared" si="52"/>
        <v>460035.08999999962</v>
      </c>
      <c r="R466" s="138">
        <f t="shared" si="53"/>
        <v>496.96650164113782</v>
      </c>
    </row>
    <row r="467" spans="1:18" x14ac:dyDescent="0.35">
      <c r="A467" s="144">
        <v>5</v>
      </c>
      <c r="B467" s="145" t="s">
        <v>60</v>
      </c>
      <c r="C467" s="145" t="s">
        <v>374</v>
      </c>
      <c r="D467" s="145" t="s">
        <v>88</v>
      </c>
      <c r="E467" s="145" t="s">
        <v>375</v>
      </c>
      <c r="F467" s="145" t="s">
        <v>180</v>
      </c>
      <c r="G467" s="145" t="s">
        <v>716</v>
      </c>
      <c r="H467" s="146">
        <v>4918</v>
      </c>
      <c r="I467" s="144">
        <v>4</v>
      </c>
      <c r="J467" s="147">
        <f>'เลย '!F31</f>
        <v>509391.91</v>
      </c>
      <c r="K467" s="148">
        <f>SUM('เลย '!AJ31)</f>
        <v>576550.75</v>
      </c>
      <c r="L467" s="149">
        <f>'เลย '!AK31</f>
        <v>1918831.13</v>
      </c>
      <c r="M467" s="149">
        <f>'เลย '!AL31</f>
        <v>1926151.35</v>
      </c>
      <c r="N467" s="145"/>
      <c r="O467" s="145"/>
      <c r="P467" s="145"/>
      <c r="Q467" s="137">
        <f t="shared" si="52"/>
        <v>-7320.2200000002049</v>
      </c>
      <c r="R467" s="138">
        <f t="shared" si="53"/>
        <v>390.16493086620574</v>
      </c>
    </row>
    <row r="468" spans="1:18" x14ac:dyDescent="0.35">
      <c r="A468" s="144">
        <v>6</v>
      </c>
      <c r="B468" s="145" t="s">
        <v>60</v>
      </c>
      <c r="C468" s="145" t="s">
        <v>374</v>
      </c>
      <c r="D468" s="145" t="s">
        <v>88</v>
      </c>
      <c r="E468" s="145" t="s">
        <v>375</v>
      </c>
      <c r="F468" s="145" t="s">
        <v>180</v>
      </c>
      <c r="G468" s="145" t="s">
        <v>717</v>
      </c>
      <c r="H468" s="146">
        <v>2308</v>
      </c>
      <c r="I468" s="144">
        <v>2</v>
      </c>
      <c r="J468" s="147">
        <f>'เลย '!F32</f>
        <v>479451.35</v>
      </c>
      <c r="K468" s="148">
        <f>SUM('เลย '!AJ32)</f>
        <v>567613.5</v>
      </c>
      <c r="L468" s="149">
        <f>'เลย '!AK32</f>
        <v>2017364.6</v>
      </c>
      <c r="M468" s="149">
        <f>'เลย '!AL32</f>
        <v>1684248.61</v>
      </c>
      <c r="N468" s="145"/>
      <c r="O468" s="145"/>
      <c r="P468" s="145"/>
      <c r="Q468" s="137">
        <f t="shared" si="52"/>
        <v>333115.99</v>
      </c>
      <c r="R468" s="138">
        <f t="shared" si="53"/>
        <v>874.07478336221845</v>
      </c>
    </row>
    <row r="469" spans="1:18" x14ac:dyDescent="0.35">
      <c r="A469" s="144">
        <v>7</v>
      </c>
      <c r="B469" s="145" t="s">
        <v>60</v>
      </c>
      <c r="C469" s="145" t="s">
        <v>374</v>
      </c>
      <c r="D469" s="145" t="s">
        <v>88</v>
      </c>
      <c r="E469" s="145" t="s">
        <v>375</v>
      </c>
      <c r="F469" s="145" t="s">
        <v>180</v>
      </c>
      <c r="G469" s="145" t="s">
        <v>718</v>
      </c>
      <c r="H469" s="146">
        <v>1606</v>
      </c>
      <c r="I469" s="144">
        <v>2</v>
      </c>
      <c r="J469" s="147">
        <f>'เลย '!F33</f>
        <v>714765.22</v>
      </c>
      <c r="K469" s="148">
        <f>SUM('เลย '!AJ33)</f>
        <v>756133.83</v>
      </c>
      <c r="L469" s="149">
        <f>'เลย '!AK33</f>
        <v>1136337.54</v>
      </c>
      <c r="M469" s="149">
        <f>'เลย '!AL33</f>
        <v>919218.16</v>
      </c>
      <c r="N469" s="145"/>
      <c r="O469" s="145"/>
      <c r="P469" s="145"/>
      <c r="Q469" s="137">
        <f t="shared" si="52"/>
        <v>217119.38</v>
      </c>
      <c r="R469" s="138">
        <f t="shared" si="53"/>
        <v>707.55762141967625</v>
      </c>
    </row>
    <row r="470" spans="1:18" x14ac:dyDescent="0.35">
      <c r="A470" s="144">
        <v>8</v>
      </c>
      <c r="B470" s="145" t="s">
        <v>60</v>
      </c>
      <c r="C470" s="145" t="s">
        <v>374</v>
      </c>
      <c r="D470" s="145" t="s">
        <v>88</v>
      </c>
      <c r="E470" s="145" t="s">
        <v>375</v>
      </c>
      <c r="F470" s="145" t="s">
        <v>180</v>
      </c>
      <c r="G470" s="145" t="s">
        <v>719</v>
      </c>
      <c r="H470" s="146">
        <v>2622</v>
      </c>
      <c r="I470" s="144">
        <v>2</v>
      </c>
      <c r="J470" s="147">
        <f>'เลย '!F34</f>
        <v>398264.9</v>
      </c>
      <c r="K470" s="148">
        <f>SUM('เลย '!AJ34)</f>
        <v>449781.87</v>
      </c>
      <c r="L470" s="149">
        <f>'เลย '!AK34</f>
        <v>2034062.1800000002</v>
      </c>
      <c r="M470" s="149">
        <f>'เลย '!AL34</f>
        <v>1706689.56</v>
      </c>
      <c r="N470" s="145"/>
      <c r="O470" s="145"/>
      <c r="P470" s="145"/>
      <c r="Q470" s="137">
        <f t="shared" si="52"/>
        <v>327372.62000000011</v>
      </c>
      <c r="R470" s="138">
        <f t="shared" si="53"/>
        <v>775.76742181540817</v>
      </c>
    </row>
    <row r="471" spans="1:18" x14ac:dyDescent="0.35">
      <c r="A471" s="144">
        <v>9</v>
      </c>
      <c r="B471" s="145" t="s">
        <v>60</v>
      </c>
      <c r="C471" s="145" t="s">
        <v>374</v>
      </c>
      <c r="D471" s="145" t="s">
        <v>88</v>
      </c>
      <c r="E471" s="145" t="s">
        <v>375</v>
      </c>
      <c r="F471" s="145" t="s">
        <v>180</v>
      </c>
      <c r="G471" s="145" t="s">
        <v>720</v>
      </c>
      <c r="H471" s="146">
        <v>2397</v>
      </c>
      <c r="I471" s="144">
        <v>2</v>
      </c>
      <c r="J471" s="147">
        <f>'เลย '!F35</f>
        <v>412883.47</v>
      </c>
      <c r="K471" s="148">
        <f>SUM('เลย '!AJ35)</f>
        <v>487517.12999999995</v>
      </c>
      <c r="L471" s="149">
        <f>'เลย '!AK35</f>
        <v>1311128.1000000001</v>
      </c>
      <c r="M471" s="149">
        <f>'เลย '!AL35</f>
        <v>982538.58000000007</v>
      </c>
      <c r="N471" s="145"/>
      <c r="O471" s="145"/>
      <c r="P471" s="145"/>
      <c r="Q471" s="137">
        <f t="shared" si="52"/>
        <v>328589.52</v>
      </c>
      <c r="R471" s="138">
        <f t="shared" si="53"/>
        <v>546.98710888610765</v>
      </c>
    </row>
    <row r="472" spans="1:18" x14ac:dyDescent="0.35">
      <c r="A472" s="144">
        <v>10</v>
      </c>
      <c r="B472" s="145" t="s">
        <v>60</v>
      </c>
      <c r="C472" s="145" t="s">
        <v>374</v>
      </c>
      <c r="D472" s="145" t="s">
        <v>88</v>
      </c>
      <c r="E472" s="145" t="s">
        <v>375</v>
      </c>
      <c r="F472" s="145" t="s">
        <v>180</v>
      </c>
      <c r="G472" s="145" t="s">
        <v>721</v>
      </c>
      <c r="H472" s="146">
        <v>1711</v>
      </c>
      <c r="I472" s="144">
        <v>2</v>
      </c>
      <c r="J472" s="147">
        <f>'เลย '!F36</f>
        <v>308116.90999999997</v>
      </c>
      <c r="K472" s="148">
        <f>SUM('เลย '!AJ36)</f>
        <v>327994.43999999994</v>
      </c>
      <c r="L472" s="149">
        <f>'เลย '!AK36</f>
        <v>1702729.58</v>
      </c>
      <c r="M472" s="149">
        <f>'เลย '!AL36</f>
        <v>1366160.5099999998</v>
      </c>
      <c r="N472" s="145"/>
      <c r="O472" s="145"/>
      <c r="P472" s="145"/>
      <c r="Q472" s="137">
        <f t="shared" si="52"/>
        <v>336569.0700000003</v>
      </c>
      <c r="R472" s="138">
        <f t="shared" si="53"/>
        <v>995.16632378725899</v>
      </c>
    </row>
    <row r="473" spans="1:18" x14ac:dyDescent="0.35">
      <c r="A473" s="144">
        <v>11</v>
      </c>
      <c r="B473" s="145" t="s">
        <v>60</v>
      </c>
      <c r="C473" s="145" t="s">
        <v>374</v>
      </c>
      <c r="D473" s="145" t="s">
        <v>88</v>
      </c>
      <c r="E473" s="145" t="s">
        <v>375</v>
      </c>
      <c r="F473" s="145" t="s">
        <v>180</v>
      </c>
      <c r="G473" s="145" t="s">
        <v>722</v>
      </c>
      <c r="H473" s="146">
        <v>2477</v>
      </c>
      <c r="I473" s="144">
        <v>2</v>
      </c>
      <c r="J473" s="147">
        <f>'เลย '!F37</f>
        <v>406505.74</v>
      </c>
      <c r="K473" s="148">
        <f>SUM('เลย '!AJ37)</f>
        <v>471472.68</v>
      </c>
      <c r="L473" s="149">
        <f>'เลย '!AK37</f>
        <v>1687062.4500000002</v>
      </c>
      <c r="M473" s="149">
        <f>'เลย '!AL37</f>
        <v>1366131.24</v>
      </c>
      <c r="N473" s="145"/>
      <c r="O473" s="145"/>
      <c r="P473" s="145"/>
      <c r="Q473" s="137">
        <f t="shared" si="52"/>
        <v>320931.2100000002</v>
      </c>
      <c r="R473" s="138">
        <f t="shared" si="53"/>
        <v>681.09101735970944</v>
      </c>
    </row>
    <row r="474" spans="1:18" x14ac:dyDescent="0.35">
      <c r="A474" s="144">
        <v>12</v>
      </c>
      <c r="B474" s="145" t="s">
        <v>60</v>
      </c>
      <c r="C474" s="145" t="s">
        <v>374</v>
      </c>
      <c r="D474" s="145" t="s">
        <v>88</v>
      </c>
      <c r="E474" s="145" t="s">
        <v>375</v>
      </c>
      <c r="F474" s="145" t="s">
        <v>180</v>
      </c>
      <c r="G474" s="145" t="s">
        <v>723</v>
      </c>
      <c r="H474" s="146">
        <v>1987</v>
      </c>
      <c r="I474" s="144">
        <v>2</v>
      </c>
      <c r="J474" s="147">
        <f>'เลย '!F38</f>
        <v>366943.56</v>
      </c>
      <c r="K474" s="148">
        <f>SUM('เลย '!AJ38)</f>
        <v>444273.97</v>
      </c>
      <c r="L474" s="149">
        <f>'เลย '!AK38</f>
        <v>1943349.43</v>
      </c>
      <c r="M474" s="149">
        <f>'เลย '!AL38</f>
        <v>1739154.54</v>
      </c>
      <c r="N474" s="145"/>
      <c r="O474" s="145"/>
      <c r="P474" s="145"/>
      <c r="Q474" s="137">
        <f t="shared" si="52"/>
        <v>204194.8899999999</v>
      </c>
      <c r="R474" s="138">
        <f t="shared" si="53"/>
        <v>978.03192249622543</v>
      </c>
    </row>
    <row r="475" spans="1:18" x14ac:dyDescent="0.35">
      <c r="A475" s="144">
        <v>13</v>
      </c>
      <c r="B475" s="145" t="s">
        <v>60</v>
      </c>
      <c r="C475" s="145" t="s">
        <v>374</v>
      </c>
      <c r="D475" s="145" t="s">
        <v>88</v>
      </c>
      <c r="E475" s="145" t="s">
        <v>375</v>
      </c>
      <c r="F475" s="145" t="s">
        <v>180</v>
      </c>
      <c r="G475" s="145" t="s">
        <v>724</v>
      </c>
      <c r="H475" s="146">
        <v>3047</v>
      </c>
      <c r="I475" s="144">
        <v>3</v>
      </c>
      <c r="J475" s="147">
        <f>'เลย '!F39</f>
        <v>942738.49</v>
      </c>
      <c r="K475" s="148">
        <f>SUM('เลย '!AJ39)</f>
        <v>959313.55</v>
      </c>
      <c r="L475" s="149">
        <f>'เลย '!AK39</f>
        <v>1659261.9400000002</v>
      </c>
      <c r="M475" s="149">
        <f>'เลย '!AL39</f>
        <v>1352808.8699999999</v>
      </c>
      <c r="N475" s="145"/>
      <c r="O475" s="145"/>
      <c r="P475" s="145"/>
      <c r="Q475" s="137">
        <f t="shared" si="52"/>
        <v>306453.0700000003</v>
      </c>
      <c r="R475" s="138">
        <f t="shared" si="53"/>
        <v>544.55593698720054</v>
      </c>
    </row>
    <row r="476" spans="1:18" x14ac:dyDescent="0.35">
      <c r="A476" s="144">
        <v>14</v>
      </c>
      <c r="B476" s="145" t="s">
        <v>60</v>
      </c>
      <c r="C476" s="145" t="s">
        <v>374</v>
      </c>
      <c r="D476" s="145" t="s">
        <v>88</v>
      </c>
      <c r="E476" s="145" t="s">
        <v>375</v>
      </c>
      <c r="F476" s="145" t="s">
        <v>180</v>
      </c>
      <c r="G476" s="145" t="s">
        <v>725</v>
      </c>
      <c r="H476" s="146">
        <v>2101</v>
      </c>
      <c r="I476" s="144">
        <v>2</v>
      </c>
      <c r="J476" s="147">
        <f>'เลย '!F40</f>
        <v>492038.93</v>
      </c>
      <c r="K476" s="148">
        <f>SUM('เลย '!AJ40)</f>
        <v>529709.46</v>
      </c>
      <c r="L476" s="149">
        <f>'เลย '!AK40</f>
        <v>2183088.64</v>
      </c>
      <c r="M476" s="149">
        <f>'เลย '!AL40</f>
        <v>1886483.5199999998</v>
      </c>
      <c r="N476" s="145"/>
      <c r="O476" s="145"/>
      <c r="P476" s="145"/>
      <c r="Q476" s="137">
        <f t="shared" si="52"/>
        <v>296605.12000000034</v>
      </c>
      <c r="R476" s="138">
        <f t="shared" si="53"/>
        <v>1039.0712232270348</v>
      </c>
    </row>
    <row r="477" spans="1:18" x14ac:dyDescent="0.35">
      <c r="A477" s="144">
        <v>15</v>
      </c>
      <c r="B477" s="145" t="s">
        <v>60</v>
      </c>
      <c r="C477" s="145" t="s">
        <v>374</v>
      </c>
      <c r="D477" s="145" t="s">
        <v>88</v>
      </c>
      <c r="E477" s="145" t="s">
        <v>375</v>
      </c>
      <c r="F477" s="145" t="s">
        <v>180</v>
      </c>
      <c r="G477" s="145" t="s">
        <v>726</v>
      </c>
      <c r="H477" s="146">
        <v>1995</v>
      </c>
      <c r="I477" s="144">
        <v>2</v>
      </c>
      <c r="J477" s="147">
        <f>'เลย '!F41</f>
        <v>557213.99</v>
      </c>
      <c r="K477" s="148">
        <f>SUM('เลย '!AJ41)</f>
        <v>547917.88</v>
      </c>
      <c r="L477" s="149">
        <f>'เลย '!AK41</f>
        <v>1751484.7200000002</v>
      </c>
      <c r="M477" s="149">
        <f>'เลย '!AL41</f>
        <v>1446445.3699999999</v>
      </c>
      <c r="N477" s="145"/>
      <c r="O477" s="145"/>
      <c r="P477" s="145"/>
      <c r="Q477" s="137">
        <f t="shared" si="52"/>
        <v>305039.35000000033</v>
      </c>
      <c r="R477" s="138">
        <f t="shared" si="53"/>
        <v>877.93720300751886</v>
      </c>
    </row>
    <row r="478" spans="1:18" s="156" customFormat="1" x14ac:dyDescent="0.35">
      <c r="A478" s="150">
        <v>3</v>
      </c>
      <c r="B478" s="151" t="s">
        <v>60</v>
      </c>
      <c r="C478" s="151"/>
      <c r="D478" s="151"/>
      <c r="E478" s="151" t="s">
        <v>77</v>
      </c>
      <c r="F478" s="151"/>
      <c r="G478" s="151" t="s">
        <v>377</v>
      </c>
      <c r="H478" s="157">
        <f>SUM(H463:H477)</f>
        <v>38235</v>
      </c>
      <c r="I478" s="150"/>
      <c r="J478" s="153">
        <f>SUM(J463:J477)</f>
        <v>7512740.1500000004</v>
      </c>
      <c r="K478" s="153">
        <f t="shared" ref="K478:M478" si="55">SUM(K463:K477)</f>
        <v>8289125.7399999984</v>
      </c>
      <c r="L478" s="153">
        <f t="shared" si="55"/>
        <v>25767135.419999998</v>
      </c>
      <c r="M478" s="153">
        <f t="shared" si="55"/>
        <v>21483083.670000002</v>
      </c>
      <c r="N478" s="151">
        <v>14</v>
      </c>
      <c r="O478" s="151">
        <v>14</v>
      </c>
      <c r="P478" s="151">
        <f>N478-O478</f>
        <v>0</v>
      </c>
      <c r="Q478" s="154">
        <f t="shared" si="52"/>
        <v>4284051.7499999963</v>
      </c>
      <c r="R478" s="155">
        <f>L478/H478</f>
        <v>673.91487956061201</v>
      </c>
    </row>
    <row r="479" spans="1:18" x14ac:dyDescent="0.35">
      <c r="A479" s="144">
        <v>1</v>
      </c>
      <c r="B479" s="145" t="s">
        <v>60</v>
      </c>
      <c r="C479" s="145" t="s">
        <v>378</v>
      </c>
      <c r="D479" s="145" t="s">
        <v>95</v>
      </c>
      <c r="E479" s="145" t="s">
        <v>379</v>
      </c>
      <c r="F479" s="145" t="s">
        <v>210</v>
      </c>
      <c r="G479" s="145" t="s">
        <v>380</v>
      </c>
      <c r="H479" s="146"/>
      <c r="I479" s="144"/>
      <c r="J479" s="147"/>
      <c r="K479" s="148"/>
      <c r="L479" s="149"/>
      <c r="M479" s="149"/>
      <c r="N479" s="145"/>
      <c r="O479" s="145"/>
      <c r="P479" s="145"/>
    </row>
    <row r="480" spans="1:18" x14ac:dyDescent="0.35">
      <c r="A480" s="144">
        <v>2</v>
      </c>
      <c r="B480" s="145" t="s">
        <v>60</v>
      </c>
      <c r="C480" s="145" t="s">
        <v>378</v>
      </c>
      <c r="D480" s="145" t="s">
        <v>95</v>
      </c>
      <c r="E480" s="145" t="s">
        <v>379</v>
      </c>
      <c r="F480" s="145" t="s">
        <v>180</v>
      </c>
      <c r="G480" s="145" t="s">
        <v>727</v>
      </c>
      <c r="H480" s="146">
        <v>3634</v>
      </c>
      <c r="I480" s="144">
        <v>3</v>
      </c>
      <c r="J480" s="147">
        <f>'เลย '!F42</f>
        <v>1099424.53</v>
      </c>
      <c r="K480" s="148">
        <f>SUM('เลย '!AJ42)</f>
        <v>1127602.1499999999</v>
      </c>
      <c r="L480" s="149">
        <f>'เลย '!AK42</f>
        <v>1661746.2</v>
      </c>
      <c r="M480" s="149">
        <f>'เลย '!AL42</f>
        <v>1466760.48</v>
      </c>
      <c r="N480" s="145"/>
      <c r="O480" s="145"/>
      <c r="P480" s="145"/>
      <c r="Q480" s="137">
        <f t="shared" si="52"/>
        <v>194985.71999999997</v>
      </c>
      <c r="R480" s="138">
        <f t="shared" si="53"/>
        <v>457.27743533296643</v>
      </c>
    </row>
    <row r="481" spans="1:18" x14ac:dyDescent="0.35">
      <c r="A481" s="144">
        <v>3</v>
      </c>
      <c r="B481" s="145" t="s">
        <v>60</v>
      </c>
      <c r="C481" s="145" t="s">
        <v>378</v>
      </c>
      <c r="D481" s="145" t="s">
        <v>95</v>
      </c>
      <c r="E481" s="145" t="s">
        <v>379</v>
      </c>
      <c r="F481" s="145" t="s">
        <v>180</v>
      </c>
      <c r="G481" s="145" t="s">
        <v>728</v>
      </c>
      <c r="H481" s="146">
        <v>4970</v>
      </c>
      <c r="I481" s="144">
        <v>4</v>
      </c>
      <c r="J481" s="147">
        <f>'เลย '!F43</f>
        <v>546537.21</v>
      </c>
      <c r="K481" s="148">
        <f>SUM('เลย '!AJ43)</f>
        <v>612290.89999999991</v>
      </c>
      <c r="L481" s="149">
        <f>'เลย '!AK43</f>
        <v>2781739.02</v>
      </c>
      <c r="M481" s="149">
        <f>'เลย '!AL43</f>
        <v>2188252.4099999997</v>
      </c>
      <c r="N481" s="145"/>
      <c r="O481" s="145"/>
      <c r="P481" s="145"/>
      <c r="Q481" s="137">
        <f t="shared" si="52"/>
        <v>593486.61000000034</v>
      </c>
      <c r="R481" s="138">
        <f t="shared" si="53"/>
        <v>559.7060402414487</v>
      </c>
    </row>
    <row r="482" spans="1:18" x14ac:dyDescent="0.35">
      <c r="A482" s="144">
        <v>4</v>
      </c>
      <c r="B482" s="145" t="s">
        <v>60</v>
      </c>
      <c r="C482" s="145" t="s">
        <v>378</v>
      </c>
      <c r="D482" s="145" t="s">
        <v>95</v>
      </c>
      <c r="E482" s="145" t="s">
        <v>379</v>
      </c>
      <c r="F482" s="145" t="s">
        <v>180</v>
      </c>
      <c r="G482" s="145" t="s">
        <v>729</v>
      </c>
      <c r="H482" s="146">
        <v>3463</v>
      </c>
      <c r="I482" s="144">
        <v>3</v>
      </c>
      <c r="J482" s="147">
        <f>'เลย '!F44</f>
        <v>596847.03</v>
      </c>
      <c r="K482" s="148">
        <f>SUM('เลย '!AJ44)</f>
        <v>698613.77</v>
      </c>
      <c r="L482" s="149">
        <f>'เลย '!AK44</f>
        <v>1684031.29</v>
      </c>
      <c r="M482" s="149">
        <f>'เลย '!AL44</f>
        <v>1386448.97</v>
      </c>
      <c r="N482" s="145"/>
      <c r="O482" s="145"/>
      <c r="P482" s="145"/>
      <c r="Q482" s="137">
        <f t="shared" si="52"/>
        <v>297582.32000000007</v>
      </c>
      <c r="R482" s="138">
        <f t="shared" si="53"/>
        <v>486.29260467802487</v>
      </c>
    </row>
    <row r="483" spans="1:18" x14ac:dyDescent="0.35">
      <c r="A483" s="144">
        <v>5</v>
      </c>
      <c r="B483" s="145" t="s">
        <v>60</v>
      </c>
      <c r="C483" s="145" t="s">
        <v>378</v>
      </c>
      <c r="D483" s="145" t="s">
        <v>95</v>
      </c>
      <c r="E483" s="145" t="s">
        <v>379</v>
      </c>
      <c r="F483" s="145" t="s">
        <v>180</v>
      </c>
      <c r="G483" s="145" t="s">
        <v>730</v>
      </c>
      <c r="H483" s="146">
        <v>1364</v>
      </c>
      <c r="I483" s="144">
        <v>1</v>
      </c>
      <c r="J483" s="147">
        <f>'เลย '!F45</f>
        <v>333340.61</v>
      </c>
      <c r="K483" s="148">
        <f>SUM('เลย '!AJ45)</f>
        <v>341701.31</v>
      </c>
      <c r="L483" s="149">
        <f>'เลย '!AK45</f>
        <v>1517531.17</v>
      </c>
      <c r="M483" s="149">
        <f>'เลย '!AL45</f>
        <v>1317388.72</v>
      </c>
      <c r="N483" s="145"/>
      <c r="O483" s="145"/>
      <c r="P483" s="145"/>
      <c r="Q483" s="137">
        <f t="shared" si="52"/>
        <v>200142.44999999995</v>
      </c>
      <c r="R483" s="138">
        <f t="shared" si="53"/>
        <v>1112.559508797654</v>
      </c>
    </row>
    <row r="484" spans="1:18" x14ac:dyDescent="0.35">
      <c r="A484" s="144">
        <v>6</v>
      </c>
      <c r="B484" s="145" t="s">
        <v>60</v>
      </c>
      <c r="C484" s="145" t="s">
        <v>378</v>
      </c>
      <c r="D484" s="145" t="s">
        <v>95</v>
      </c>
      <c r="E484" s="145" t="s">
        <v>379</v>
      </c>
      <c r="F484" s="145" t="s">
        <v>180</v>
      </c>
      <c r="G484" s="145" t="s">
        <v>731</v>
      </c>
      <c r="H484" s="146">
        <v>4858</v>
      </c>
      <c r="I484" s="144">
        <v>4</v>
      </c>
      <c r="J484" s="147">
        <f>'เลย '!F46</f>
        <v>625543.89</v>
      </c>
      <c r="K484" s="148">
        <f>SUM('เลย '!AJ46)</f>
        <v>645330.88</v>
      </c>
      <c r="L484" s="149">
        <f>'เลย '!AK46</f>
        <v>2137446.14</v>
      </c>
      <c r="M484" s="149">
        <f>'เลย '!AL46</f>
        <v>1687216.96</v>
      </c>
      <c r="N484" s="145"/>
      <c r="O484" s="145"/>
      <c r="P484" s="145"/>
      <c r="Q484" s="137">
        <f t="shared" si="52"/>
        <v>450229.18000000017</v>
      </c>
      <c r="R484" s="138">
        <f t="shared" si="53"/>
        <v>439.98479621243314</v>
      </c>
    </row>
    <row r="485" spans="1:18" x14ac:dyDescent="0.35">
      <c r="A485" s="144">
        <v>7</v>
      </c>
      <c r="B485" s="145" t="s">
        <v>60</v>
      </c>
      <c r="C485" s="145" t="s">
        <v>378</v>
      </c>
      <c r="D485" s="145" t="s">
        <v>95</v>
      </c>
      <c r="E485" s="145" t="s">
        <v>379</v>
      </c>
      <c r="F485" s="145" t="s">
        <v>180</v>
      </c>
      <c r="G485" s="145" t="s">
        <v>732</v>
      </c>
      <c r="H485" s="146">
        <v>3450</v>
      </c>
      <c r="I485" s="144">
        <v>3</v>
      </c>
      <c r="J485" s="147">
        <f>'เลย '!F47</f>
        <v>651395.55000000005</v>
      </c>
      <c r="K485" s="148">
        <f>SUM('เลย '!AJ47)</f>
        <v>696031.20000000007</v>
      </c>
      <c r="L485" s="149">
        <f>'เลย '!AK47</f>
        <v>2098805.91</v>
      </c>
      <c r="M485" s="149">
        <f>'เลย '!AL47</f>
        <v>1508424.57</v>
      </c>
      <c r="N485" s="145"/>
      <c r="O485" s="145"/>
      <c r="P485" s="145"/>
      <c r="Q485" s="137">
        <f t="shared" si="52"/>
        <v>590381.34000000008</v>
      </c>
      <c r="R485" s="138">
        <f t="shared" si="53"/>
        <v>608.34953913043478</v>
      </c>
    </row>
    <row r="486" spans="1:18" x14ac:dyDescent="0.35">
      <c r="A486" s="144">
        <v>8</v>
      </c>
      <c r="B486" s="145" t="s">
        <v>60</v>
      </c>
      <c r="C486" s="145" t="s">
        <v>378</v>
      </c>
      <c r="D486" s="145" t="s">
        <v>95</v>
      </c>
      <c r="E486" s="145" t="s">
        <v>379</v>
      </c>
      <c r="F486" s="145" t="s">
        <v>180</v>
      </c>
      <c r="G486" s="145" t="s">
        <v>733</v>
      </c>
      <c r="H486" s="146">
        <v>2633</v>
      </c>
      <c r="I486" s="144">
        <v>2</v>
      </c>
      <c r="J486" s="147">
        <f>'เลย '!F48</f>
        <v>637417.55000000005</v>
      </c>
      <c r="K486" s="148">
        <f>SUM('เลย '!AJ48)</f>
        <v>677821.53</v>
      </c>
      <c r="L486" s="149">
        <f>'เลย '!AK48</f>
        <v>2159209.75</v>
      </c>
      <c r="M486" s="149">
        <f>'เลย '!AL48</f>
        <v>1766112.76</v>
      </c>
      <c r="N486" s="145"/>
      <c r="O486" s="145"/>
      <c r="P486" s="145"/>
      <c r="Q486" s="137">
        <f t="shared" si="52"/>
        <v>393096.99</v>
      </c>
      <c r="R486" s="138">
        <f t="shared" si="53"/>
        <v>820.05687428788451</v>
      </c>
    </row>
    <row r="487" spans="1:18" x14ac:dyDescent="0.35">
      <c r="A487" s="144">
        <v>9</v>
      </c>
      <c r="B487" s="145" t="s">
        <v>60</v>
      </c>
      <c r="C487" s="145" t="s">
        <v>378</v>
      </c>
      <c r="D487" s="145" t="s">
        <v>95</v>
      </c>
      <c r="E487" s="145" t="s">
        <v>379</v>
      </c>
      <c r="F487" s="145" t="s">
        <v>180</v>
      </c>
      <c r="G487" s="145" t="s">
        <v>734</v>
      </c>
      <c r="H487" s="146">
        <v>1642</v>
      </c>
      <c r="I487" s="144">
        <v>2</v>
      </c>
      <c r="J487" s="147">
        <f>'เลย '!F49</f>
        <v>518876.15999999997</v>
      </c>
      <c r="K487" s="148">
        <f>SUM('เลย '!AJ49)</f>
        <v>516735.36</v>
      </c>
      <c r="L487" s="149">
        <f>'เลย '!AK49</f>
        <v>1090222.6399999999</v>
      </c>
      <c r="M487" s="149">
        <f>'เลย '!AL49</f>
        <v>986389.19000000006</v>
      </c>
      <c r="N487" s="145"/>
      <c r="O487" s="145"/>
      <c r="P487" s="145"/>
      <c r="Q487" s="137">
        <f t="shared" si="52"/>
        <v>103833.44999999984</v>
      </c>
      <c r="R487" s="138">
        <f t="shared" si="53"/>
        <v>663.96019488428738</v>
      </c>
    </row>
    <row r="488" spans="1:18" x14ac:dyDescent="0.35">
      <c r="A488" s="144">
        <v>10</v>
      </c>
      <c r="B488" s="145" t="s">
        <v>60</v>
      </c>
      <c r="C488" s="145" t="s">
        <v>378</v>
      </c>
      <c r="D488" s="145" t="s">
        <v>95</v>
      </c>
      <c r="E488" s="145" t="s">
        <v>379</v>
      </c>
      <c r="F488" s="145" t="s">
        <v>180</v>
      </c>
      <c r="G488" s="145" t="s">
        <v>735</v>
      </c>
      <c r="H488" s="146">
        <v>2100</v>
      </c>
      <c r="I488" s="144">
        <v>2</v>
      </c>
      <c r="J488" s="147">
        <f>'เลย '!F50</f>
        <v>1062540.99</v>
      </c>
      <c r="K488" s="148">
        <f>SUM('เลย '!AJ50)</f>
        <v>1038061.7000000001</v>
      </c>
      <c r="L488" s="149">
        <f>'เลย '!AK50</f>
        <v>909724.93</v>
      </c>
      <c r="M488" s="149">
        <f>'เลย '!AL50</f>
        <v>716229.06</v>
      </c>
      <c r="N488" s="145"/>
      <c r="O488" s="145"/>
      <c r="P488" s="145"/>
      <c r="Q488" s="137">
        <f t="shared" si="52"/>
        <v>193495.87</v>
      </c>
      <c r="R488" s="138">
        <f t="shared" si="53"/>
        <v>433.20234761904766</v>
      </c>
    </row>
    <row r="489" spans="1:18" x14ac:dyDescent="0.35">
      <c r="A489" s="144">
        <v>11</v>
      </c>
      <c r="B489" s="145" t="s">
        <v>60</v>
      </c>
      <c r="C489" s="145" t="s">
        <v>378</v>
      </c>
      <c r="D489" s="145" t="s">
        <v>95</v>
      </c>
      <c r="E489" s="145" t="s">
        <v>379</v>
      </c>
      <c r="F489" s="145" t="s">
        <v>180</v>
      </c>
      <c r="G489" s="145" t="s">
        <v>736</v>
      </c>
      <c r="H489" s="146">
        <v>1785</v>
      </c>
      <c r="I489" s="144">
        <v>2</v>
      </c>
      <c r="J489" s="147">
        <f>'เลย '!F51</f>
        <v>252013.08</v>
      </c>
      <c r="K489" s="148">
        <f>SUM('เลย '!AJ51)</f>
        <v>296484.2</v>
      </c>
      <c r="L489" s="149">
        <f>'เลย '!AK51</f>
        <v>1331121.06</v>
      </c>
      <c r="M489" s="149">
        <f>'เลย '!AL51</f>
        <v>1092198.69</v>
      </c>
      <c r="N489" s="145"/>
      <c r="O489" s="145"/>
      <c r="P489" s="145"/>
      <c r="Q489" s="137">
        <f t="shared" si="52"/>
        <v>238922.37000000011</v>
      </c>
      <c r="R489" s="138">
        <f t="shared" si="53"/>
        <v>745.72608403361346</v>
      </c>
    </row>
    <row r="490" spans="1:18" s="156" customFormat="1" x14ac:dyDescent="0.35">
      <c r="A490" s="150">
        <v>4</v>
      </c>
      <c r="B490" s="151" t="s">
        <v>60</v>
      </c>
      <c r="C490" s="151"/>
      <c r="D490" s="151"/>
      <c r="E490" s="151" t="s">
        <v>77</v>
      </c>
      <c r="F490" s="151"/>
      <c r="G490" s="151" t="s">
        <v>381</v>
      </c>
      <c r="H490" s="157">
        <f>SUM(H479:H489)</f>
        <v>29899</v>
      </c>
      <c r="I490" s="150"/>
      <c r="J490" s="153">
        <f>SUM(J479:J489)</f>
        <v>6323936.6000000006</v>
      </c>
      <c r="K490" s="153">
        <f t="shared" ref="K490:M490" si="56">SUM(K479:K489)</f>
        <v>6650673.0000000009</v>
      </c>
      <c r="L490" s="153">
        <f t="shared" si="56"/>
        <v>17371578.109999999</v>
      </c>
      <c r="M490" s="153">
        <f t="shared" si="56"/>
        <v>14115421.809999999</v>
      </c>
      <c r="N490" s="151">
        <v>10</v>
      </c>
      <c r="O490" s="151">
        <v>10</v>
      </c>
      <c r="P490" s="151">
        <f>N490-O490</f>
        <v>0</v>
      </c>
      <c r="Q490" s="154">
        <f t="shared" si="52"/>
        <v>3256156.3000000007</v>
      </c>
      <c r="R490" s="155">
        <f>L490/H490</f>
        <v>581.00866617612633</v>
      </c>
    </row>
    <row r="491" spans="1:18" x14ac:dyDescent="0.35">
      <c r="A491" s="144">
        <v>1</v>
      </c>
      <c r="B491" s="145" t="s">
        <v>60</v>
      </c>
      <c r="C491" s="145" t="s">
        <v>382</v>
      </c>
      <c r="D491" s="145" t="s">
        <v>141</v>
      </c>
      <c r="E491" s="145" t="s">
        <v>383</v>
      </c>
      <c r="F491" s="145" t="s">
        <v>329</v>
      </c>
      <c r="G491" s="145" t="s">
        <v>384</v>
      </c>
      <c r="H491" s="146"/>
      <c r="I491" s="144"/>
      <c r="J491" s="147"/>
      <c r="K491" s="148"/>
      <c r="L491" s="149"/>
      <c r="M491" s="149"/>
      <c r="N491" s="145"/>
      <c r="O491" s="145"/>
      <c r="P491" s="145"/>
    </row>
    <row r="492" spans="1:18" x14ac:dyDescent="0.35">
      <c r="A492" s="144">
        <v>2</v>
      </c>
      <c r="B492" s="145" t="s">
        <v>60</v>
      </c>
      <c r="C492" s="145" t="s">
        <v>382</v>
      </c>
      <c r="D492" s="145" t="s">
        <v>141</v>
      </c>
      <c r="E492" s="145" t="s">
        <v>383</v>
      </c>
      <c r="F492" s="145" t="s">
        <v>180</v>
      </c>
      <c r="G492" s="145" t="s">
        <v>737</v>
      </c>
      <c r="H492" s="146">
        <v>1114</v>
      </c>
      <c r="I492" s="144">
        <v>1</v>
      </c>
      <c r="J492" s="147">
        <f>'เลย '!F52</f>
        <v>457778.64</v>
      </c>
      <c r="K492" s="148">
        <f>SUM('เลย '!AJ52)</f>
        <v>484298.02999999997</v>
      </c>
      <c r="L492" s="149">
        <f>'เลย '!AK52</f>
        <v>779270.73</v>
      </c>
      <c r="M492" s="149">
        <f>'เลย '!AL52</f>
        <v>564846.56000000006</v>
      </c>
      <c r="N492" s="145"/>
      <c r="O492" s="145"/>
      <c r="P492" s="145"/>
      <c r="Q492" s="137">
        <f t="shared" si="52"/>
        <v>214424.16999999993</v>
      </c>
      <c r="R492" s="138">
        <f t="shared" si="53"/>
        <v>699.52489228007175</v>
      </c>
    </row>
    <row r="493" spans="1:18" x14ac:dyDescent="0.35">
      <c r="A493" s="144">
        <v>3</v>
      </c>
      <c r="B493" s="145" t="s">
        <v>60</v>
      </c>
      <c r="C493" s="145" t="s">
        <v>382</v>
      </c>
      <c r="D493" s="145" t="s">
        <v>141</v>
      </c>
      <c r="E493" s="145" t="s">
        <v>383</v>
      </c>
      <c r="F493" s="145" t="s">
        <v>180</v>
      </c>
      <c r="G493" s="145" t="s">
        <v>738</v>
      </c>
      <c r="H493" s="146">
        <v>595</v>
      </c>
      <c r="I493" s="144">
        <v>1</v>
      </c>
      <c r="J493" s="147">
        <f>'เลย '!F53</f>
        <v>646535.72</v>
      </c>
      <c r="K493" s="148">
        <f>SUM('เลย '!AJ53)</f>
        <v>715075.71</v>
      </c>
      <c r="L493" s="149">
        <f>'เลย '!AK53</f>
        <v>650437.83000000007</v>
      </c>
      <c r="M493" s="149">
        <f>'เลย '!AL53</f>
        <v>404278.76</v>
      </c>
      <c r="N493" s="145"/>
      <c r="O493" s="145"/>
      <c r="P493" s="145"/>
      <c r="Q493" s="137">
        <f t="shared" si="52"/>
        <v>246159.07000000007</v>
      </c>
      <c r="R493" s="138">
        <f t="shared" si="53"/>
        <v>1093.172823529412</v>
      </c>
    </row>
    <row r="494" spans="1:18" x14ac:dyDescent="0.35">
      <c r="A494" s="144">
        <v>4</v>
      </c>
      <c r="B494" s="145" t="s">
        <v>60</v>
      </c>
      <c r="C494" s="145" t="s">
        <v>382</v>
      </c>
      <c r="D494" s="145" t="s">
        <v>141</v>
      </c>
      <c r="E494" s="145" t="s">
        <v>383</v>
      </c>
      <c r="F494" s="145" t="s">
        <v>180</v>
      </c>
      <c r="G494" s="145" t="s">
        <v>739</v>
      </c>
      <c r="H494" s="146">
        <v>1925</v>
      </c>
      <c r="I494" s="144">
        <v>2</v>
      </c>
      <c r="J494" s="147">
        <f>'เลย '!F54</f>
        <v>438200.52</v>
      </c>
      <c r="K494" s="148">
        <f>SUM('เลย '!AJ54)</f>
        <v>451236.74</v>
      </c>
      <c r="L494" s="149">
        <f>'เลย '!AK54</f>
        <v>1361533.91</v>
      </c>
      <c r="M494" s="149">
        <f>'เลย '!AL54</f>
        <v>1027019.77</v>
      </c>
      <c r="N494" s="145"/>
      <c r="O494" s="145"/>
      <c r="P494" s="145"/>
      <c r="Q494" s="137">
        <f t="shared" si="52"/>
        <v>334514.1399999999</v>
      </c>
      <c r="R494" s="138">
        <f t="shared" si="53"/>
        <v>707.29034285714283</v>
      </c>
    </row>
    <row r="495" spans="1:18" x14ac:dyDescent="0.35">
      <c r="A495" s="144">
        <v>5</v>
      </c>
      <c r="B495" s="145" t="s">
        <v>60</v>
      </c>
      <c r="C495" s="145" t="s">
        <v>382</v>
      </c>
      <c r="D495" s="145" t="s">
        <v>141</v>
      </c>
      <c r="E495" s="145" t="s">
        <v>383</v>
      </c>
      <c r="F495" s="145" t="s">
        <v>180</v>
      </c>
      <c r="G495" s="145" t="s">
        <v>740</v>
      </c>
      <c r="H495" s="146">
        <v>3610</v>
      </c>
      <c r="I495" s="144">
        <v>3</v>
      </c>
      <c r="J495" s="147">
        <f>'เลย '!F55</f>
        <v>1067449.92</v>
      </c>
      <c r="K495" s="148">
        <f>SUM('เลย '!AJ55)</f>
        <v>1226901.98</v>
      </c>
      <c r="L495" s="149">
        <f>'เลย '!AK55</f>
        <v>2225494.84</v>
      </c>
      <c r="M495" s="149">
        <f>'เลย '!AL55</f>
        <v>1403761.87</v>
      </c>
      <c r="N495" s="145"/>
      <c r="O495" s="145"/>
      <c r="P495" s="145"/>
      <c r="Q495" s="137">
        <f t="shared" si="52"/>
        <v>821732.96999999974</v>
      </c>
      <c r="R495" s="138">
        <f t="shared" si="53"/>
        <v>616.48056509695289</v>
      </c>
    </row>
    <row r="496" spans="1:18" x14ac:dyDescent="0.35">
      <c r="A496" s="144">
        <v>6</v>
      </c>
      <c r="B496" s="145" t="s">
        <v>60</v>
      </c>
      <c r="C496" s="145" t="s">
        <v>382</v>
      </c>
      <c r="D496" s="145" t="s">
        <v>141</v>
      </c>
      <c r="E496" s="145" t="s">
        <v>383</v>
      </c>
      <c r="F496" s="145" t="s">
        <v>180</v>
      </c>
      <c r="G496" s="145" t="s">
        <v>741</v>
      </c>
      <c r="H496" s="146">
        <v>4226</v>
      </c>
      <c r="I496" s="144">
        <v>3</v>
      </c>
      <c r="J496" s="147">
        <f>'เลย '!F56</f>
        <v>616099.99</v>
      </c>
      <c r="K496" s="148">
        <f>SUM('เลย '!AJ56)</f>
        <v>724551.26</v>
      </c>
      <c r="L496" s="149">
        <f>'เลย '!AK56</f>
        <v>1626071.77</v>
      </c>
      <c r="M496" s="149">
        <f>'เลย '!AL56</f>
        <v>1173175.7799999998</v>
      </c>
      <c r="N496" s="145"/>
      <c r="O496" s="145"/>
      <c r="P496" s="145"/>
      <c r="Q496" s="137">
        <f t="shared" si="52"/>
        <v>452895.99000000022</v>
      </c>
      <c r="R496" s="138">
        <f t="shared" si="53"/>
        <v>384.7779862754378</v>
      </c>
    </row>
    <row r="497" spans="1:18" x14ac:dyDescent="0.35">
      <c r="A497" s="144">
        <v>7</v>
      </c>
      <c r="B497" s="145" t="s">
        <v>60</v>
      </c>
      <c r="C497" s="145" t="s">
        <v>382</v>
      </c>
      <c r="D497" s="145" t="s">
        <v>141</v>
      </c>
      <c r="E497" s="145" t="s">
        <v>383</v>
      </c>
      <c r="F497" s="145" t="s">
        <v>180</v>
      </c>
      <c r="G497" s="145" t="s">
        <v>742</v>
      </c>
      <c r="H497" s="146">
        <v>2265</v>
      </c>
      <c r="I497" s="144">
        <v>2</v>
      </c>
      <c r="J497" s="147">
        <f>'เลย '!F57</f>
        <v>645836.74</v>
      </c>
      <c r="K497" s="148">
        <f>SUM('เลย '!AJ57)</f>
        <v>652564.85</v>
      </c>
      <c r="L497" s="149">
        <f>'เลย '!AK57</f>
        <v>1596557.67</v>
      </c>
      <c r="M497" s="149">
        <f>'เลย '!AL57</f>
        <v>1322280.45</v>
      </c>
      <c r="N497" s="145"/>
      <c r="O497" s="145"/>
      <c r="P497" s="145"/>
      <c r="Q497" s="137">
        <f t="shared" si="52"/>
        <v>274277.21999999997</v>
      </c>
      <c r="R497" s="138">
        <f t="shared" si="53"/>
        <v>704.88197350993369</v>
      </c>
    </row>
    <row r="498" spans="1:18" x14ac:dyDescent="0.35">
      <c r="A498" s="144">
        <v>8</v>
      </c>
      <c r="B498" s="145" t="s">
        <v>60</v>
      </c>
      <c r="C498" s="145" t="s">
        <v>382</v>
      </c>
      <c r="D498" s="145" t="s">
        <v>141</v>
      </c>
      <c r="E498" s="145" t="s">
        <v>383</v>
      </c>
      <c r="F498" s="145" t="s">
        <v>180</v>
      </c>
      <c r="G498" s="145" t="s">
        <v>743</v>
      </c>
      <c r="H498" s="146">
        <v>1848</v>
      </c>
      <c r="I498" s="144">
        <v>2</v>
      </c>
      <c r="J498" s="147">
        <f>'เลย '!F58</f>
        <v>760825.43</v>
      </c>
      <c r="K498" s="148">
        <f>SUM('เลย '!AJ58)</f>
        <v>785914.61</v>
      </c>
      <c r="L498" s="149">
        <f>'เลย '!AK58</f>
        <v>1218227.46</v>
      </c>
      <c r="M498" s="149">
        <f>'เลย '!AL58</f>
        <v>806503.37</v>
      </c>
      <c r="N498" s="145"/>
      <c r="O498" s="145"/>
      <c r="P498" s="145"/>
      <c r="Q498" s="137">
        <f t="shared" si="52"/>
        <v>411724.08999999997</v>
      </c>
      <c r="R498" s="138">
        <f t="shared" si="53"/>
        <v>659.21399350649347</v>
      </c>
    </row>
    <row r="499" spans="1:18" x14ac:dyDescent="0.35">
      <c r="A499" s="144">
        <v>9</v>
      </c>
      <c r="B499" s="145" t="s">
        <v>60</v>
      </c>
      <c r="C499" s="145" t="s">
        <v>382</v>
      </c>
      <c r="D499" s="145" t="s">
        <v>141</v>
      </c>
      <c r="E499" s="145" t="s">
        <v>383</v>
      </c>
      <c r="F499" s="145" t="s">
        <v>180</v>
      </c>
      <c r="G499" s="145" t="s">
        <v>744</v>
      </c>
      <c r="H499" s="146">
        <v>1945</v>
      </c>
      <c r="I499" s="144">
        <v>2</v>
      </c>
      <c r="J499" s="147">
        <f>'เลย '!F59</f>
        <v>369622.54</v>
      </c>
      <c r="K499" s="148">
        <f>SUM('เลย '!AJ59)</f>
        <v>429480.91</v>
      </c>
      <c r="L499" s="149">
        <f>'เลย '!AK59</f>
        <v>1260235.97</v>
      </c>
      <c r="M499" s="149">
        <f>'เลย '!AL59</f>
        <v>925130.41</v>
      </c>
      <c r="N499" s="145"/>
      <c r="O499" s="145"/>
      <c r="P499" s="145"/>
      <c r="Q499" s="137">
        <f t="shared" si="52"/>
        <v>335105.55999999994</v>
      </c>
      <c r="R499" s="138">
        <f t="shared" si="53"/>
        <v>647.93623136246788</v>
      </c>
    </row>
    <row r="500" spans="1:18" x14ac:dyDescent="0.35">
      <c r="A500" s="144">
        <v>10</v>
      </c>
      <c r="B500" s="145" t="s">
        <v>60</v>
      </c>
      <c r="C500" s="145" t="s">
        <v>382</v>
      </c>
      <c r="D500" s="145" t="s">
        <v>141</v>
      </c>
      <c r="E500" s="145" t="s">
        <v>383</v>
      </c>
      <c r="F500" s="145" t="s">
        <v>180</v>
      </c>
      <c r="G500" s="145" t="s">
        <v>745</v>
      </c>
      <c r="H500" s="146">
        <v>4776</v>
      </c>
      <c r="I500" s="144">
        <v>4</v>
      </c>
      <c r="J500" s="147">
        <f>'เลย '!F60</f>
        <v>583922.71</v>
      </c>
      <c r="K500" s="148">
        <f>SUM('เลย '!AJ60)</f>
        <v>677177.21</v>
      </c>
      <c r="L500" s="149">
        <f>'เลย '!AK60</f>
        <v>1976689.32</v>
      </c>
      <c r="M500" s="149">
        <f>'เลย '!AL60</f>
        <v>1401315.0499999998</v>
      </c>
      <c r="N500" s="145"/>
      <c r="O500" s="145"/>
      <c r="P500" s="145"/>
      <c r="Q500" s="137">
        <f t="shared" si="52"/>
        <v>575374.27000000025</v>
      </c>
      <c r="R500" s="138">
        <f t="shared" si="53"/>
        <v>413.8796733668342</v>
      </c>
    </row>
    <row r="501" spans="1:18" x14ac:dyDescent="0.35">
      <c r="A501" s="144">
        <v>11</v>
      </c>
      <c r="B501" s="145" t="s">
        <v>60</v>
      </c>
      <c r="C501" s="145" t="s">
        <v>382</v>
      </c>
      <c r="D501" s="145" t="s">
        <v>141</v>
      </c>
      <c r="E501" s="145" t="s">
        <v>383</v>
      </c>
      <c r="F501" s="145" t="s">
        <v>180</v>
      </c>
      <c r="G501" s="145" t="s">
        <v>746</v>
      </c>
      <c r="H501" s="146">
        <v>5154</v>
      </c>
      <c r="I501" s="144">
        <v>4</v>
      </c>
      <c r="J501" s="147">
        <f>'เลย '!F61</f>
        <v>1588110.88</v>
      </c>
      <c r="K501" s="148">
        <f>SUM('เลย '!AJ61)</f>
        <v>1938967.72</v>
      </c>
      <c r="L501" s="149">
        <f>'เลย '!AK61</f>
        <v>2708647.15</v>
      </c>
      <c r="M501" s="149">
        <f>'เลย '!AL61</f>
        <v>1674277.82</v>
      </c>
      <c r="N501" s="145"/>
      <c r="O501" s="145"/>
      <c r="P501" s="145"/>
      <c r="Q501" s="137">
        <f t="shared" si="52"/>
        <v>1034369.3299999998</v>
      </c>
      <c r="R501" s="138">
        <f t="shared" si="53"/>
        <v>525.54271439658521</v>
      </c>
    </row>
    <row r="502" spans="1:18" x14ac:dyDescent="0.35">
      <c r="A502" s="144">
        <v>12</v>
      </c>
      <c r="B502" s="145" t="s">
        <v>60</v>
      </c>
      <c r="C502" s="145" t="s">
        <v>382</v>
      </c>
      <c r="D502" s="145" t="s">
        <v>141</v>
      </c>
      <c r="E502" s="145" t="s">
        <v>383</v>
      </c>
      <c r="F502" s="145" t="s">
        <v>180</v>
      </c>
      <c r="G502" s="145" t="s">
        <v>747</v>
      </c>
      <c r="H502" s="146">
        <v>3300</v>
      </c>
      <c r="I502" s="144">
        <v>3</v>
      </c>
      <c r="J502" s="147">
        <f>'เลย '!F62</f>
        <v>374372.1</v>
      </c>
      <c r="K502" s="148">
        <f>SUM('เลย '!AJ62)</f>
        <v>454737.38</v>
      </c>
      <c r="L502" s="149">
        <f>'เลย '!AK62</f>
        <v>1417245.58</v>
      </c>
      <c r="M502" s="149">
        <f>'เลย '!AL62</f>
        <v>1155872.01</v>
      </c>
      <c r="N502" s="145"/>
      <c r="O502" s="145"/>
      <c r="P502" s="145"/>
      <c r="Q502" s="137">
        <f t="shared" si="52"/>
        <v>261373.57000000007</v>
      </c>
      <c r="R502" s="138">
        <f t="shared" si="53"/>
        <v>429.46835757575758</v>
      </c>
    </row>
    <row r="503" spans="1:18" x14ac:dyDescent="0.35">
      <c r="A503" s="144">
        <v>13</v>
      </c>
      <c r="B503" s="145" t="s">
        <v>60</v>
      </c>
      <c r="C503" s="145" t="s">
        <v>382</v>
      </c>
      <c r="D503" s="145" t="s">
        <v>141</v>
      </c>
      <c r="E503" s="145" t="s">
        <v>383</v>
      </c>
      <c r="F503" s="145" t="s">
        <v>180</v>
      </c>
      <c r="G503" s="145" t="s">
        <v>748</v>
      </c>
      <c r="H503" s="146">
        <v>2046</v>
      </c>
      <c r="I503" s="144">
        <v>2</v>
      </c>
      <c r="J503" s="147">
        <f>'เลย '!F63</f>
        <v>479619.74</v>
      </c>
      <c r="K503" s="148">
        <f>SUM('เลย '!AJ63)</f>
        <v>605206.15</v>
      </c>
      <c r="L503" s="149">
        <f>'เลย '!AK63</f>
        <v>1318985.3900000001</v>
      </c>
      <c r="M503" s="149">
        <f>'เลย '!AL63</f>
        <v>854588.92</v>
      </c>
      <c r="N503" s="145"/>
      <c r="O503" s="145"/>
      <c r="P503" s="145"/>
      <c r="Q503" s="137">
        <f t="shared" si="52"/>
        <v>464396.47000000009</v>
      </c>
      <c r="R503" s="138">
        <f t="shared" si="53"/>
        <v>644.6653910068427</v>
      </c>
    </row>
    <row r="504" spans="1:18" x14ac:dyDescent="0.35">
      <c r="A504" s="144">
        <v>14</v>
      </c>
      <c r="B504" s="145" t="s">
        <v>60</v>
      </c>
      <c r="C504" s="145" t="s">
        <v>382</v>
      </c>
      <c r="D504" s="145" t="s">
        <v>141</v>
      </c>
      <c r="E504" s="145" t="s">
        <v>383</v>
      </c>
      <c r="F504" s="145" t="s">
        <v>180</v>
      </c>
      <c r="G504" s="145" t="s">
        <v>749</v>
      </c>
      <c r="H504" s="146">
        <v>4503</v>
      </c>
      <c r="I504" s="144">
        <v>4</v>
      </c>
      <c r="J504" s="147">
        <f>'เลย '!F64</f>
        <v>478184.83</v>
      </c>
      <c r="K504" s="148">
        <f>SUM('เลย '!AJ64)</f>
        <v>498064.58000000007</v>
      </c>
      <c r="L504" s="149">
        <f>'เลย '!AK64</f>
        <v>895615.02</v>
      </c>
      <c r="M504" s="149">
        <f>'เลย '!AL64</f>
        <v>684594.15</v>
      </c>
      <c r="N504" s="145"/>
      <c r="O504" s="145"/>
      <c r="P504" s="145"/>
      <c r="Q504" s="137">
        <f t="shared" si="52"/>
        <v>211020.87</v>
      </c>
      <c r="R504" s="138">
        <f t="shared" si="53"/>
        <v>198.89296469020653</v>
      </c>
    </row>
    <row r="505" spans="1:18" s="156" customFormat="1" x14ac:dyDescent="0.35">
      <c r="A505" s="150">
        <v>5</v>
      </c>
      <c r="B505" s="151" t="s">
        <v>60</v>
      </c>
      <c r="C505" s="151"/>
      <c r="D505" s="151"/>
      <c r="E505" s="151" t="s">
        <v>77</v>
      </c>
      <c r="F505" s="151"/>
      <c r="G505" s="151" t="s">
        <v>385</v>
      </c>
      <c r="H505" s="157">
        <f>SUM(H491:H504)</f>
        <v>37307</v>
      </c>
      <c r="I505" s="150"/>
      <c r="J505" s="153">
        <f>SUM(J491:J504)</f>
        <v>8506559.7599999998</v>
      </c>
      <c r="K505" s="153">
        <f t="shared" ref="K505:M505" si="57">SUM(K491:K504)</f>
        <v>9644177.1300000008</v>
      </c>
      <c r="L505" s="153">
        <f t="shared" si="57"/>
        <v>19035012.640000004</v>
      </c>
      <c r="M505" s="153">
        <f t="shared" si="57"/>
        <v>13397644.92</v>
      </c>
      <c r="N505" s="151">
        <v>13</v>
      </c>
      <c r="O505" s="151">
        <v>13</v>
      </c>
      <c r="P505" s="151">
        <f>N505-O505</f>
        <v>0</v>
      </c>
      <c r="Q505" s="154">
        <f t="shared" si="52"/>
        <v>5637367.7200000044</v>
      </c>
      <c r="R505" s="155">
        <f>L505/H505</f>
        <v>510.22630176642463</v>
      </c>
    </row>
    <row r="506" spans="1:18" x14ac:dyDescent="0.35">
      <c r="A506" s="144">
        <v>1</v>
      </c>
      <c r="B506" s="145" t="s">
        <v>60</v>
      </c>
      <c r="C506" s="145" t="s">
        <v>386</v>
      </c>
      <c r="D506" s="145" t="s">
        <v>102</v>
      </c>
      <c r="E506" s="145" t="s">
        <v>387</v>
      </c>
      <c r="F506" s="145" t="s">
        <v>210</v>
      </c>
      <c r="G506" s="145" t="s">
        <v>388</v>
      </c>
      <c r="H506" s="146"/>
      <c r="I506" s="144"/>
      <c r="J506" s="147"/>
      <c r="K506" s="148"/>
      <c r="L506" s="149"/>
      <c r="M506" s="149"/>
      <c r="N506" s="145"/>
      <c r="O506" s="145"/>
      <c r="P506" s="145"/>
    </row>
    <row r="507" spans="1:18" x14ac:dyDescent="0.35">
      <c r="A507" s="144">
        <v>2</v>
      </c>
      <c r="B507" s="145" t="s">
        <v>60</v>
      </c>
      <c r="C507" s="145" t="s">
        <v>386</v>
      </c>
      <c r="D507" s="145" t="s">
        <v>102</v>
      </c>
      <c r="E507" s="145" t="s">
        <v>387</v>
      </c>
      <c r="F507" s="145" t="s">
        <v>180</v>
      </c>
      <c r="G507" s="145" t="s">
        <v>750</v>
      </c>
      <c r="H507" s="146">
        <v>1295</v>
      </c>
      <c r="I507" s="144">
        <v>1</v>
      </c>
      <c r="J507" s="147">
        <f>'เลย '!F65</f>
        <v>521916.2</v>
      </c>
      <c r="K507" s="148">
        <f>SUM('เลย '!AJ65)</f>
        <v>505596.11</v>
      </c>
      <c r="L507" s="149">
        <f>'เลย '!AK65</f>
        <v>1486043.1</v>
      </c>
      <c r="M507" s="149">
        <f>'เลย '!AL65</f>
        <v>1413565.43</v>
      </c>
      <c r="N507" s="145"/>
      <c r="O507" s="145"/>
      <c r="P507" s="145"/>
      <c r="Q507" s="137">
        <f t="shared" si="52"/>
        <v>72477.670000000158</v>
      </c>
      <c r="R507" s="138">
        <f t="shared" si="53"/>
        <v>1147.5236293436294</v>
      </c>
    </row>
    <row r="508" spans="1:18" x14ac:dyDescent="0.35">
      <c r="A508" s="144">
        <v>3</v>
      </c>
      <c r="B508" s="145" t="s">
        <v>60</v>
      </c>
      <c r="C508" s="145" t="s">
        <v>386</v>
      </c>
      <c r="D508" s="145" t="s">
        <v>102</v>
      </c>
      <c r="E508" s="145" t="s">
        <v>387</v>
      </c>
      <c r="F508" s="145" t="s">
        <v>180</v>
      </c>
      <c r="G508" s="145" t="s">
        <v>751</v>
      </c>
      <c r="H508" s="146">
        <v>1368</v>
      </c>
      <c r="I508" s="144">
        <v>1</v>
      </c>
      <c r="J508" s="147">
        <f>'เลย '!F66</f>
        <v>622770.86</v>
      </c>
      <c r="K508" s="148">
        <f>SUM('เลย '!AJ66)</f>
        <v>651222.16</v>
      </c>
      <c r="L508" s="149">
        <f>'เลย '!AK66</f>
        <v>1302753.5699999998</v>
      </c>
      <c r="M508" s="149">
        <f>'เลย '!AL66</f>
        <v>1072471.03</v>
      </c>
      <c r="N508" s="145"/>
      <c r="O508" s="145"/>
      <c r="P508" s="145"/>
      <c r="Q508" s="137">
        <f t="shared" si="52"/>
        <v>230282.5399999998</v>
      </c>
      <c r="R508" s="138">
        <f t="shared" si="53"/>
        <v>952.30524122807003</v>
      </c>
    </row>
    <row r="509" spans="1:18" x14ac:dyDescent="0.35">
      <c r="A509" s="144">
        <v>4</v>
      </c>
      <c r="B509" s="145" t="s">
        <v>60</v>
      </c>
      <c r="C509" s="145" t="s">
        <v>386</v>
      </c>
      <c r="D509" s="145" t="s">
        <v>102</v>
      </c>
      <c r="E509" s="145" t="s">
        <v>387</v>
      </c>
      <c r="F509" s="145" t="s">
        <v>180</v>
      </c>
      <c r="G509" s="145" t="s">
        <v>752</v>
      </c>
      <c r="H509" s="146">
        <v>2588</v>
      </c>
      <c r="I509" s="144">
        <v>2</v>
      </c>
      <c r="J509" s="147">
        <f>'เลย '!F67</f>
        <v>603719.77</v>
      </c>
      <c r="K509" s="148">
        <f>SUM('เลย '!AJ67)</f>
        <v>620579.19000000006</v>
      </c>
      <c r="L509" s="149">
        <f>'เลย '!AK67</f>
        <v>1326831.9300000002</v>
      </c>
      <c r="M509" s="149">
        <f>'เลย '!AL67</f>
        <v>1295093.1599999999</v>
      </c>
      <c r="N509" s="145"/>
      <c r="O509" s="145"/>
      <c r="P509" s="145"/>
      <c r="Q509" s="137">
        <f t="shared" si="52"/>
        <v>31738.770000000251</v>
      </c>
      <c r="R509" s="138">
        <f t="shared" si="53"/>
        <v>512.68621715610516</v>
      </c>
    </row>
    <row r="510" spans="1:18" x14ac:dyDescent="0.35">
      <c r="A510" s="144">
        <v>5</v>
      </c>
      <c r="B510" s="145" t="s">
        <v>60</v>
      </c>
      <c r="C510" s="145" t="s">
        <v>386</v>
      </c>
      <c r="D510" s="145" t="s">
        <v>102</v>
      </c>
      <c r="E510" s="145" t="s">
        <v>387</v>
      </c>
      <c r="F510" s="145" t="s">
        <v>180</v>
      </c>
      <c r="G510" s="145" t="s">
        <v>753</v>
      </c>
      <c r="H510" s="146">
        <v>1190</v>
      </c>
      <c r="I510" s="144">
        <v>1</v>
      </c>
      <c r="J510" s="147">
        <f>'เลย '!F68</f>
        <v>540130.22</v>
      </c>
      <c r="K510" s="148">
        <f>SUM('เลย '!AJ68)</f>
        <v>605819.40999999992</v>
      </c>
      <c r="L510" s="149">
        <f>'เลย '!AK68</f>
        <v>1413356.91</v>
      </c>
      <c r="M510" s="149">
        <f>'เลย '!AL68</f>
        <v>1379013.12</v>
      </c>
      <c r="N510" s="145"/>
      <c r="O510" s="145"/>
      <c r="P510" s="145"/>
      <c r="Q510" s="137">
        <f t="shared" si="52"/>
        <v>34343.789999999804</v>
      </c>
      <c r="R510" s="138">
        <f t="shared" si="53"/>
        <v>1187.694882352941</v>
      </c>
    </row>
    <row r="511" spans="1:18" x14ac:dyDescent="0.35">
      <c r="A511" s="144">
        <v>6</v>
      </c>
      <c r="B511" s="145" t="s">
        <v>60</v>
      </c>
      <c r="C511" s="145" t="s">
        <v>386</v>
      </c>
      <c r="D511" s="145" t="s">
        <v>102</v>
      </c>
      <c r="E511" s="145" t="s">
        <v>387</v>
      </c>
      <c r="F511" s="145" t="s">
        <v>180</v>
      </c>
      <c r="G511" s="145" t="s">
        <v>754</v>
      </c>
      <c r="H511" s="146">
        <v>897</v>
      </c>
      <c r="I511" s="144">
        <v>1</v>
      </c>
      <c r="J511" s="147">
        <f>'เลย '!F69</f>
        <v>434729.91</v>
      </c>
      <c r="K511" s="148">
        <f>SUM('เลย '!AJ69)</f>
        <v>431348.31</v>
      </c>
      <c r="L511" s="149">
        <f>'เลย '!AK69</f>
        <v>752311.13</v>
      </c>
      <c r="M511" s="149">
        <f>'เลย '!AL69</f>
        <v>683957.17</v>
      </c>
      <c r="N511" s="145"/>
      <c r="O511" s="145"/>
      <c r="P511" s="145"/>
      <c r="Q511" s="137">
        <f t="shared" si="52"/>
        <v>68353.959999999963</v>
      </c>
      <c r="R511" s="138">
        <f t="shared" si="53"/>
        <v>838.69691192865105</v>
      </c>
    </row>
    <row r="512" spans="1:18" s="156" customFormat="1" x14ac:dyDescent="0.35">
      <c r="A512" s="150">
        <v>6</v>
      </c>
      <c r="B512" s="151" t="s">
        <v>60</v>
      </c>
      <c r="C512" s="151"/>
      <c r="D512" s="151"/>
      <c r="E512" s="151" t="s">
        <v>77</v>
      </c>
      <c r="F512" s="151"/>
      <c r="G512" s="151" t="s">
        <v>389</v>
      </c>
      <c r="H512" s="157">
        <f>SUM(H506:H511)</f>
        <v>7338</v>
      </c>
      <c r="I512" s="150"/>
      <c r="J512" s="153">
        <f>SUM(J506:J511)</f>
        <v>2723266.96</v>
      </c>
      <c r="K512" s="153">
        <f t="shared" ref="K512:M512" si="58">SUM(K506:K511)</f>
        <v>2814565.18</v>
      </c>
      <c r="L512" s="153">
        <f t="shared" si="58"/>
        <v>6281296.6399999997</v>
      </c>
      <c r="M512" s="153">
        <f t="shared" si="58"/>
        <v>5844099.9100000001</v>
      </c>
      <c r="N512" s="151">
        <v>5</v>
      </c>
      <c r="O512" s="151">
        <v>5</v>
      </c>
      <c r="P512" s="151">
        <f>N512-O512</f>
        <v>0</v>
      </c>
      <c r="Q512" s="154">
        <f t="shared" si="52"/>
        <v>437196.72999999952</v>
      </c>
      <c r="R512" s="155">
        <f>L512/H512</f>
        <v>855.9957263559553</v>
      </c>
    </row>
    <row r="513" spans="1:18" x14ac:dyDescent="0.35">
      <c r="A513" s="144">
        <v>1</v>
      </c>
      <c r="B513" s="145" t="s">
        <v>60</v>
      </c>
      <c r="C513" s="145" t="s">
        <v>390</v>
      </c>
      <c r="D513" s="145" t="s">
        <v>109</v>
      </c>
      <c r="E513" s="145" t="s">
        <v>391</v>
      </c>
      <c r="F513" s="145" t="s">
        <v>210</v>
      </c>
      <c r="G513" s="145" t="s">
        <v>392</v>
      </c>
      <c r="H513" s="146"/>
      <c r="I513" s="144"/>
      <c r="J513" s="147"/>
      <c r="K513" s="148"/>
      <c r="L513" s="149"/>
      <c r="M513" s="149"/>
      <c r="N513" s="145"/>
      <c r="O513" s="145"/>
      <c r="P513" s="145"/>
    </row>
    <row r="514" spans="1:18" x14ac:dyDescent="0.35">
      <c r="A514" s="144">
        <v>2</v>
      </c>
      <c r="B514" s="145" t="s">
        <v>60</v>
      </c>
      <c r="C514" s="145" t="s">
        <v>390</v>
      </c>
      <c r="D514" s="145" t="s">
        <v>109</v>
      </c>
      <c r="E514" s="145" t="s">
        <v>391</v>
      </c>
      <c r="F514" s="145" t="s">
        <v>180</v>
      </c>
      <c r="G514" s="145" t="s">
        <v>755</v>
      </c>
      <c r="H514" s="146">
        <v>2172</v>
      </c>
      <c r="I514" s="144">
        <v>2</v>
      </c>
      <c r="J514" s="147">
        <f>'เลย '!F70</f>
        <v>282178.33</v>
      </c>
      <c r="K514" s="148">
        <f>SUM('เลย '!AJ70)</f>
        <v>256042.58000000002</v>
      </c>
      <c r="L514" s="149">
        <f>'เลย '!AK70</f>
        <v>1327818.83</v>
      </c>
      <c r="M514" s="149">
        <f>'เลย '!AL70</f>
        <v>1206923.8800000001</v>
      </c>
      <c r="N514" s="145"/>
      <c r="O514" s="145"/>
      <c r="P514" s="145"/>
      <c r="Q514" s="137">
        <f t="shared" si="52"/>
        <v>120894.94999999995</v>
      </c>
      <c r="R514" s="138">
        <f t="shared" si="53"/>
        <v>611.33463627992637</v>
      </c>
    </row>
    <row r="515" spans="1:18" x14ac:dyDescent="0.35">
      <c r="A515" s="144">
        <v>3</v>
      </c>
      <c r="B515" s="145" t="s">
        <v>60</v>
      </c>
      <c r="C515" s="145" t="s">
        <v>390</v>
      </c>
      <c r="D515" s="145" t="s">
        <v>109</v>
      </c>
      <c r="E515" s="145" t="s">
        <v>391</v>
      </c>
      <c r="F515" s="145" t="s">
        <v>180</v>
      </c>
      <c r="G515" s="145" t="s">
        <v>756</v>
      </c>
      <c r="H515" s="146">
        <v>3964</v>
      </c>
      <c r="I515" s="144">
        <v>3</v>
      </c>
      <c r="J515" s="147">
        <f>'เลย '!F71</f>
        <v>651533.32999999996</v>
      </c>
      <c r="K515" s="148">
        <f>SUM('เลย '!AJ71)</f>
        <v>648048.79999999993</v>
      </c>
      <c r="L515" s="149">
        <f>'เลย '!AK71</f>
        <v>1931810.53</v>
      </c>
      <c r="M515" s="149">
        <f>'เลย '!AL71</f>
        <v>1836178.0799999998</v>
      </c>
      <c r="N515" s="145"/>
      <c r="O515" s="145"/>
      <c r="P515" s="145"/>
      <c r="Q515" s="137">
        <f t="shared" si="52"/>
        <v>95632.450000000186</v>
      </c>
      <c r="R515" s="138">
        <f t="shared" si="53"/>
        <v>487.33868062563067</v>
      </c>
    </row>
    <row r="516" spans="1:18" x14ac:dyDescent="0.35">
      <c r="A516" s="144">
        <v>4</v>
      </c>
      <c r="B516" s="145" t="s">
        <v>60</v>
      </c>
      <c r="C516" s="145" t="s">
        <v>390</v>
      </c>
      <c r="D516" s="145" t="s">
        <v>109</v>
      </c>
      <c r="E516" s="145" t="s">
        <v>391</v>
      </c>
      <c r="F516" s="145" t="s">
        <v>180</v>
      </c>
      <c r="G516" s="145" t="s">
        <v>757</v>
      </c>
      <c r="H516" s="146">
        <v>1498</v>
      </c>
      <c r="I516" s="144">
        <v>1</v>
      </c>
      <c r="J516" s="147">
        <f>'เลย '!F72</f>
        <v>44582.45</v>
      </c>
      <c r="K516" s="148">
        <f>SUM('เลย '!AJ72)</f>
        <v>50723.350000000006</v>
      </c>
      <c r="L516" s="149">
        <f>'เลย '!AK72</f>
        <v>990380.62</v>
      </c>
      <c r="M516" s="149">
        <f>'เลย '!AL72</f>
        <v>1009103.59</v>
      </c>
      <c r="N516" s="145"/>
      <c r="O516" s="145"/>
      <c r="P516" s="145"/>
      <c r="Q516" s="137">
        <f t="shared" si="52"/>
        <v>-18722.969999999972</v>
      </c>
      <c r="R516" s="138">
        <f t="shared" si="53"/>
        <v>661.13526034712947</v>
      </c>
    </row>
    <row r="517" spans="1:18" x14ac:dyDescent="0.35">
      <c r="A517" s="144">
        <v>5</v>
      </c>
      <c r="B517" s="145" t="s">
        <v>60</v>
      </c>
      <c r="C517" s="145" t="s">
        <v>390</v>
      </c>
      <c r="D517" s="145" t="s">
        <v>109</v>
      </c>
      <c r="E517" s="145" t="s">
        <v>391</v>
      </c>
      <c r="F517" s="145" t="s">
        <v>180</v>
      </c>
      <c r="G517" s="145" t="s">
        <v>758</v>
      </c>
      <c r="H517" s="146">
        <v>1440</v>
      </c>
      <c r="I517" s="144">
        <v>1</v>
      </c>
      <c r="J517" s="147">
        <f>'เลย '!F73</f>
        <v>315936.73</v>
      </c>
      <c r="K517" s="148">
        <f>SUM('เลย '!AJ73)</f>
        <v>340671.30999999994</v>
      </c>
      <c r="L517" s="149">
        <f>'เลย '!AK73</f>
        <v>1513982.51</v>
      </c>
      <c r="M517" s="149">
        <f>'เลย '!AL73</f>
        <v>1290750.71</v>
      </c>
      <c r="N517" s="145"/>
      <c r="O517" s="145"/>
      <c r="P517" s="145"/>
      <c r="Q517" s="137">
        <f t="shared" si="52"/>
        <v>223231.80000000005</v>
      </c>
      <c r="R517" s="138">
        <f t="shared" si="53"/>
        <v>1051.3767430555556</v>
      </c>
    </row>
    <row r="518" spans="1:18" x14ac:dyDescent="0.35">
      <c r="A518" s="144">
        <v>6</v>
      </c>
      <c r="B518" s="145" t="s">
        <v>60</v>
      </c>
      <c r="C518" s="145" t="s">
        <v>390</v>
      </c>
      <c r="D518" s="145" t="s">
        <v>109</v>
      </c>
      <c r="E518" s="145" t="s">
        <v>391</v>
      </c>
      <c r="F518" s="145" t="s">
        <v>180</v>
      </c>
      <c r="G518" s="145" t="s">
        <v>759</v>
      </c>
      <c r="H518" s="146">
        <v>1880</v>
      </c>
      <c r="I518" s="144">
        <v>2</v>
      </c>
      <c r="J518" s="147">
        <f>'เลย '!F74</f>
        <v>47213.64</v>
      </c>
      <c r="K518" s="148">
        <f>SUM('เลย '!AJ74)</f>
        <v>63461.760000000002</v>
      </c>
      <c r="L518" s="149">
        <f>'เลย '!AK74</f>
        <v>1115417.6299999999</v>
      </c>
      <c r="M518" s="149">
        <f>'เลย '!AL74</f>
        <v>1109118.2999999998</v>
      </c>
      <c r="N518" s="145"/>
      <c r="O518" s="145"/>
      <c r="P518" s="145"/>
      <c r="Q518" s="137">
        <f t="shared" si="52"/>
        <v>6299.3300000000745</v>
      </c>
      <c r="R518" s="138">
        <f t="shared" si="53"/>
        <v>593.30724999999995</v>
      </c>
    </row>
    <row r="519" spans="1:18" x14ac:dyDescent="0.35">
      <c r="A519" s="144">
        <v>7</v>
      </c>
      <c r="B519" s="145" t="s">
        <v>60</v>
      </c>
      <c r="C519" s="145" t="s">
        <v>390</v>
      </c>
      <c r="D519" s="145" t="s">
        <v>109</v>
      </c>
      <c r="E519" s="145" t="s">
        <v>391</v>
      </c>
      <c r="F519" s="145" t="s">
        <v>180</v>
      </c>
      <c r="G519" s="145" t="s">
        <v>760</v>
      </c>
      <c r="H519" s="146">
        <v>2455</v>
      </c>
      <c r="I519" s="144">
        <v>2</v>
      </c>
      <c r="J519" s="147">
        <f>'เลย '!F75</f>
        <v>220195.96</v>
      </c>
      <c r="K519" s="148">
        <f>SUM('เลย '!AJ75)</f>
        <v>268356.31</v>
      </c>
      <c r="L519" s="149">
        <f>'เลย '!AK75</f>
        <v>1523761.67</v>
      </c>
      <c r="M519" s="149">
        <f>'เลย '!AL75</f>
        <v>1450493.22</v>
      </c>
      <c r="N519" s="145"/>
      <c r="O519" s="145"/>
      <c r="P519" s="145"/>
      <c r="Q519" s="137">
        <f t="shared" ref="Q519:Q582" si="59">L519-M519</f>
        <v>73268.449999999953</v>
      </c>
      <c r="R519" s="138">
        <f t="shared" ref="R519:R581" si="60">L519/H519</f>
        <v>620.67685132382894</v>
      </c>
    </row>
    <row r="520" spans="1:18" s="156" customFormat="1" x14ac:dyDescent="0.35">
      <c r="A520" s="150">
        <v>7</v>
      </c>
      <c r="B520" s="151" t="s">
        <v>60</v>
      </c>
      <c r="C520" s="151"/>
      <c r="D520" s="151"/>
      <c r="E520" s="151" t="s">
        <v>77</v>
      </c>
      <c r="F520" s="151"/>
      <c r="G520" s="151" t="s">
        <v>393</v>
      </c>
      <c r="H520" s="157">
        <f>SUM(H513:H519)</f>
        <v>13409</v>
      </c>
      <c r="I520" s="150"/>
      <c r="J520" s="153">
        <f>SUM(J513:J519)</f>
        <v>1561640.4399999997</v>
      </c>
      <c r="K520" s="153">
        <f t="shared" ref="K520:M520" si="61">SUM(K513:K519)</f>
        <v>1627304.1099999999</v>
      </c>
      <c r="L520" s="153">
        <f t="shared" si="61"/>
        <v>8403171.7899999991</v>
      </c>
      <c r="M520" s="153">
        <f t="shared" si="61"/>
        <v>7902567.7799999993</v>
      </c>
      <c r="N520" s="151">
        <v>6</v>
      </c>
      <c r="O520" s="151">
        <v>6</v>
      </c>
      <c r="P520" s="151">
        <f>N520-O520</f>
        <v>0</v>
      </c>
      <c r="Q520" s="154">
        <f t="shared" si="59"/>
        <v>500604.00999999978</v>
      </c>
      <c r="R520" s="155">
        <f>L520/H520</f>
        <v>626.6814669251994</v>
      </c>
    </row>
    <row r="521" spans="1:18" x14ac:dyDescent="0.35">
      <c r="A521" s="144">
        <v>1</v>
      </c>
      <c r="B521" s="145" t="s">
        <v>60</v>
      </c>
      <c r="C521" s="145" t="s">
        <v>394</v>
      </c>
      <c r="D521" s="145" t="s">
        <v>116</v>
      </c>
      <c r="E521" s="145" t="s">
        <v>395</v>
      </c>
      <c r="F521" s="145" t="s">
        <v>210</v>
      </c>
      <c r="G521" s="145" t="s">
        <v>396</v>
      </c>
      <c r="H521" s="146"/>
      <c r="I521" s="144"/>
      <c r="J521" s="147"/>
      <c r="K521" s="148"/>
      <c r="L521" s="149"/>
      <c r="M521" s="149"/>
      <c r="N521" s="145"/>
      <c r="O521" s="145"/>
      <c r="P521" s="145"/>
    </row>
    <row r="522" spans="1:18" x14ac:dyDescent="0.35">
      <c r="A522" s="144">
        <v>2</v>
      </c>
      <c r="B522" s="145" t="s">
        <v>60</v>
      </c>
      <c r="C522" s="145" t="s">
        <v>394</v>
      </c>
      <c r="D522" s="145" t="s">
        <v>116</v>
      </c>
      <c r="E522" s="145" t="s">
        <v>395</v>
      </c>
      <c r="F522" s="145" t="s">
        <v>180</v>
      </c>
      <c r="G522" s="145" t="s">
        <v>761</v>
      </c>
      <c r="H522" s="146">
        <v>1765</v>
      </c>
      <c r="I522" s="144">
        <v>2</v>
      </c>
      <c r="J522" s="147">
        <f>'เลย '!F76</f>
        <v>332424.90999999997</v>
      </c>
      <c r="K522" s="148">
        <f>SUM('เลย '!AJ76)</f>
        <v>335169.49999999994</v>
      </c>
      <c r="L522" s="149">
        <f>'เลย '!AK76</f>
        <v>1230449.0499999998</v>
      </c>
      <c r="M522" s="149">
        <f>'เลย '!AL76</f>
        <v>984598.91</v>
      </c>
      <c r="N522" s="145"/>
      <c r="O522" s="145"/>
      <c r="P522" s="145"/>
      <c r="Q522" s="137">
        <f t="shared" si="59"/>
        <v>245850.13999999978</v>
      </c>
      <c r="R522" s="138">
        <f t="shared" si="60"/>
        <v>697.13827195467411</v>
      </c>
    </row>
    <row r="523" spans="1:18" x14ac:dyDescent="0.35">
      <c r="A523" s="144">
        <v>3</v>
      </c>
      <c r="B523" s="145" t="s">
        <v>60</v>
      </c>
      <c r="C523" s="145" t="s">
        <v>394</v>
      </c>
      <c r="D523" s="145" t="s">
        <v>116</v>
      </c>
      <c r="E523" s="145" t="s">
        <v>395</v>
      </c>
      <c r="F523" s="145" t="s">
        <v>180</v>
      </c>
      <c r="G523" s="145" t="s">
        <v>762</v>
      </c>
      <c r="H523" s="146">
        <v>2349</v>
      </c>
      <c r="I523" s="144">
        <v>2</v>
      </c>
      <c r="J523" s="147">
        <f>'เลย '!F77</f>
        <v>919576.34</v>
      </c>
      <c r="K523" s="148">
        <f>SUM('เลย '!AJ77)</f>
        <v>911718.05</v>
      </c>
      <c r="L523" s="149">
        <f>'เลย '!AK77</f>
        <v>2311704.15</v>
      </c>
      <c r="M523" s="149">
        <f>'เลย '!AL77</f>
        <v>1629453.1600000001</v>
      </c>
      <c r="N523" s="145"/>
      <c r="O523" s="145"/>
      <c r="P523" s="145"/>
      <c r="Q523" s="137">
        <f t="shared" si="59"/>
        <v>682250.98999999976</v>
      </c>
      <c r="R523" s="138">
        <f t="shared" si="60"/>
        <v>984.122669220945</v>
      </c>
    </row>
    <row r="524" spans="1:18" x14ac:dyDescent="0.35">
      <c r="A524" s="144">
        <v>4</v>
      </c>
      <c r="B524" s="145" t="s">
        <v>60</v>
      </c>
      <c r="C524" s="145" t="s">
        <v>394</v>
      </c>
      <c r="D524" s="145" t="s">
        <v>116</v>
      </c>
      <c r="E524" s="145" t="s">
        <v>395</v>
      </c>
      <c r="F524" s="145" t="s">
        <v>180</v>
      </c>
      <c r="G524" s="145" t="s">
        <v>763</v>
      </c>
      <c r="H524" s="146">
        <v>2942</v>
      </c>
      <c r="I524" s="144">
        <v>2</v>
      </c>
      <c r="J524" s="147">
        <f>'เลย '!F78</f>
        <v>512222.75</v>
      </c>
      <c r="K524" s="148">
        <f>SUM('เลย '!AJ78)</f>
        <v>544757.28</v>
      </c>
      <c r="L524" s="149">
        <f>'เลย '!AK78</f>
        <v>1392024.38</v>
      </c>
      <c r="M524" s="149">
        <f>'เลย '!AL78</f>
        <v>1087682.6399999999</v>
      </c>
      <c r="N524" s="145"/>
      <c r="O524" s="145"/>
      <c r="P524" s="145"/>
      <c r="Q524" s="137">
        <f t="shared" si="59"/>
        <v>304341.74</v>
      </c>
      <c r="R524" s="138">
        <f t="shared" si="60"/>
        <v>473.15580557443911</v>
      </c>
    </row>
    <row r="525" spans="1:18" x14ac:dyDescent="0.35">
      <c r="A525" s="144">
        <v>5</v>
      </c>
      <c r="B525" s="145" t="s">
        <v>60</v>
      </c>
      <c r="C525" s="145" t="s">
        <v>394</v>
      </c>
      <c r="D525" s="145" t="s">
        <v>116</v>
      </c>
      <c r="E525" s="145" t="s">
        <v>395</v>
      </c>
      <c r="F525" s="145" t="s">
        <v>180</v>
      </c>
      <c r="G525" s="145" t="s">
        <v>764</v>
      </c>
      <c r="H525" s="146">
        <v>2523</v>
      </c>
      <c r="I525" s="144">
        <v>2</v>
      </c>
      <c r="J525" s="147">
        <f>'เลย '!F79</f>
        <v>648232.5</v>
      </c>
      <c r="K525" s="148">
        <f>SUM('เลย '!AJ79)</f>
        <v>606529.98</v>
      </c>
      <c r="L525" s="149">
        <f>'เลย '!AK79</f>
        <v>1363453.2</v>
      </c>
      <c r="M525" s="149">
        <f>'เลย '!AL79</f>
        <v>1065214.6100000001</v>
      </c>
      <c r="N525" s="145"/>
      <c r="O525" s="145"/>
      <c r="P525" s="145"/>
      <c r="Q525" s="137">
        <f t="shared" si="59"/>
        <v>298238.58999999985</v>
      </c>
      <c r="R525" s="138">
        <f t="shared" si="60"/>
        <v>540.4095124851367</v>
      </c>
    </row>
    <row r="526" spans="1:18" x14ac:dyDescent="0.35">
      <c r="A526" s="144">
        <v>6</v>
      </c>
      <c r="B526" s="145" t="s">
        <v>60</v>
      </c>
      <c r="C526" s="145" t="s">
        <v>394</v>
      </c>
      <c r="D526" s="145" t="s">
        <v>116</v>
      </c>
      <c r="E526" s="145" t="s">
        <v>395</v>
      </c>
      <c r="F526" s="145" t="s">
        <v>180</v>
      </c>
      <c r="G526" s="145" t="s">
        <v>765</v>
      </c>
      <c r="H526" s="146">
        <v>4280</v>
      </c>
      <c r="I526" s="144">
        <v>3</v>
      </c>
      <c r="J526" s="147">
        <f>'เลย '!F80</f>
        <v>984004.67</v>
      </c>
      <c r="K526" s="148">
        <f>SUM('เลย '!AJ80)</f>
        <v>1024788.98</v>
      </c>
      <c r="L526" s="149">
        <f>'เลย '!AK80</f>
        <v>1639811.0699999998</v>
      </c>
      <c r="M526" s="149">
        <f>'เลย '!AL80</f>
        <v>1211457.0699999998</v>
      </c>
      <c r="N526" s="145"/>
      <c r="O526" s="145"/>
      <c r="P526" s="145"/>
      <c r="Q526" s="137">
        <f t="shared" si="59"/>
        <v>428354</v>
      </c>
      <c r="R526" s="138">
        <f t="shared" si="60"/>
        <v>383.13342757009343</v>
      </c>
    </row>
    <row r="527" spans="1:18" x14ac:dyDescent="0.35">
      <c r="A527" s="144">
        <v>7</v>
      </c>
      <c r="B527" s="145" t="s">
        <v>60</v>
      </c>
      <c r="C527" s="145" t="s">
        <v>394</v>
      </c>
      <c r="D527" s="145" t="s">
        <v>116</v>
      </c>
      <c r="E527" s="145" t="s">
        <v>395</v>
      </c>
      <c r="F527" s="145" t="s">
        <v>180</v>
      </c>
      <c r="G527" s="145" t="s">
        <v>766</v>
      </c>
      <c r="H527" s="146">
        <v>2682</v>
      </c>
      <c r="I527" s="144">
        <v>2</v>
      </c>
      <c r="J527" s="147">
        <f>'เลย '!F81</f>
        <v>618356.09</v>
      </c>
      <c r="K527" s="148">
        <f>SUM('เลย '!AJ81)</f>
        <v>628380.6399999999</v>
      </c>
      <c r="L527" s="149">
        <f>'เลย '!AK81</f>
        <v>1515389.86</v>
      </c>
      <c r="M527" s="149">
        <f>'เลย '!AL81</f>
        <v>1162601.01</v>
      </c>
      <c r="N527" s="145"/>
      <c r="O527" s="145"/>
      <c r="P527" s="145"/>
      <c r="Q527" s="137">
        <f t="shared" si="59"/>
        <v>352788.85000000009</v>
      </c>
      <c r="R527" s="138">
        <f t="shared" si="60"/>
        <v>565.02231916480241</v>
      </c>
    </row>
    <row r="528" spans="1:18" x14ac:dyDescent="0.35">
      <c r="A528" s="144">
        <v>8</v>
      </c>
      <c r="B528" s="145" t="s">
        <v>60</v>
      </c>
      <c r="C528" s="145" t="s">
        <v>394</v>
      </c>
      <c r="D528" s="145" t="s">
        <v>116</v>
      </c>
      <c r="E528" s="145" t="s">
        <v>395</v>
      </c>
      <c r="F528" s="145" t="s">
        <v>180</v>
      </c>
      <c r="G528" s="145" t="s">
        <v>767</v>
      </c>
      <c r="H528" s="146">
        <v>742</v>
      </c>
      <c r="I528" s="144">
        <v>1</v>
      </c>
      <c r="J528" s="147">
        <f>'เลย '!F82</f>
        <v>182897.65</v>
      </c>
      <c r="K528" s="148">
        <f>SUM('เลย '!AJ82)</f>
        <v>168271.09</v>
      </c>
      <c r="L528" s="149">
        <f>'เลย '!AK82</f>
        <v>720959.59000000008</v>
      </c>
      <c r="M528" s="149">
        <f>'เลย '!AL82</f>
        <v>782960.34</v>
      </c>
      <c r="N528" s="145"/>
      <c r="O528" s="145"/>
      <c r="P528" s="145"/>
      <c r="Q528" s="137">
        <f t="shared" si="59"/>
        <v>-62000.749999999884</v>
      </c>
      <c r="R528" s="138">
        <f t="shared" si="60"/>
        <v>971.64365229110524</v>
      </c>
    </row>
    <row r="529" spans="1:18" x14ac:dyDescent="0.35">
      <c r="A529" s="144">
        <v>9</v>
      </c>
      <c r="B529" s="145" t="s">
        <v>60</v>
      </c>
      <c r="C529" s="145" t="s">
        <v>394</v>
      </c>
      <c r="D529" s="145" t="s">
        <v>116</v>
      </c>
      <c r="E529" s="145" t="s">
        <v>395</v>
      </c>
      <c r="F529" s="145" t="s">
        <v>180</v>
      </c>
      <c r="G529" s="145" t="s">
        <v>768</v>
      </c>
      <c r="H529" s="146">
        <v>697</v>
      </c>
      <c r="I529" s="144">
        <v>1</v>
      </c>
      <c r="J529" s="147">
        <f>'เลย '!F83</f>
        <v>638561.5</v>
      </c>
      <c r="K529" s="148">
        <f>SUM('เลย '!AJ83)</f>
        <v>635257.43000000005</v>
      </c>
      <c r="L529" s="149">
        <f>'เลย '!AK83</f>
        <v>1220821.49</v>
      </c>
      <c r="M529" s="149">
        <f>'เลย '!AL83</f>
        <v>843822.58</v>
      </c>
      <c r="N529" s="145"/>
      <c r="O529" s="145"/>
      <c r="P529" s="145"/>
      <c r="Q529" s="137">
        <f t="shared" si="59"/>
        <v>376998.91000000003</v>
      </c>
      <c r="R529" s="138">
        <f t="shared" si="60"/>
        <v>1751.5372883787661</v>
      </c>
    </row>
    <row r="530" spans="1:18" x14ac:dyDescent="0.35">
      <c r="A530" s="144">
        <v>10</v>
      </c>
      <c r="B530" s="145" t="s">
        <v>60</v>
      </c>
      <c r="C530" s="145" t="s">
        <v>394</v>
      </c>
      <c r="D530" s="145" t="s">
        <v>116</v>
      </c>
      <c r="E530" s="145" t="s">
        <v>395</v>
      </c>
      <c r="F530" s="145" t="s">
        <v>180</v>
      </c>
      <c r="G530" s="145" t="s">
        <v>769</v>
      </c>
      <c r="H530" s="146">
        <v>783</v>
      </c>
      <c r="I530" s="144">
        <v>1</v>
      </c>
      <c r="J530" s="147">
        <f>'เลย '!F84</f>
        <v>377365.69</v>
      </c>
      <c r="K530" s="148">
        <f>SUM('เลย '!AJ84)</f>
        <v>354938</v>
      </c>
      <c r="L530" s="149">
        <f>'เลย '!AK84</f>
        <v>1007974.52</v>
      </c>
      <c r="M530" s="149">
        <f>'เลย '!AL84</f>
        <v>989268.8600000001</v>
      </c>
      <c r="N530" s="145"/>
      <c r="O530" s="145"/>
      <c r="P530" s="145"/>
      <c r="Q530" s="137">
        <f t="shared" si="59"/>
        <v>18705.659999999916</v>
      </c>
      <c r="R530" s="138">
        <f t="shared" si="60"/>
        <v>1287.3237803320562</v>
      </c>
    </row>
    <row r="531" spans="1:18" s="156" customFormat="1" x14ac:dyDescent="0.35">
      <c r="A531" s="150">
        <v>8</v>
      </c>
      <c r="B531" s="151" t="s">
        <v>60</v>
      </c>
      <c r="C531" s="151"/>
      <c r="D531" s="151"/>
      <c r="E531" s="151" t="s">
        <v>77</v>
      </c>
      <c r="F531" s="151"/>
      <c r="G531" s="151" t="s">
        <v>397</v>
      </c>
      <c r="H531" s="157">
        <f>SUM(H522:H530)</f>
        <v>18763</v>
      </c>
      <c r="I531" s="150"/>
      <c r="J531" s="153">
        <f>SUM(J521:J530)</f>
        <v>5213642.1000000006</v>
      </c>
      <c r="K531" s="153">
        <f t="shared" ref="K531:M531" si="62">SUM(K521:K530)</f>
        <v>5209810.9499999993</v>
      </c>
      <c r="L531" s="153">
        <f t="shared" si="62"/>
        <v>12402587.309999999</v>
      </c>
      <c r="M531" s="153">
        <f t="shared" si="62"/>
        <v>9757059.1799999997</v>
      </c>
      <c r="N531" s="151">
        <v>9</v>
      </c>
      <c r="O531" s="151">
        <v>9</v>
      </c>
      <c r="P531" s="151">
        <f>N531-O531</f>
        <v>0</v>
      </c>
      <c r="Q531" s="154">
        <f t="shared" si="59"/>
        <v>2645528.129999999</v>
      </c>
      <c r="R531" s="155">
        <f>L531/H531</f>
        <v>661.01302083888493</v>
      </c>
    </row>
    <row r="532" spans="1:18" x14ac:dyDescent="0.35">
      <c r="A532" s="144">
        <v>1</v>
      </c>
      <c r="B532" s="145" t="s">
        <v>60</v>
      </c>
      <c r="C532" s="145" t="s">
        <v>398</v>
      </c>
      <c r="D532" s="145" t="s">
        <v>123</v>
      </c>
      <c r="E532" s="145" t="s">
        <v>399</v>
      </c>
      <c r="F532" s="145" t="s">
        <v>210</v>
      </c>
      <c r="G532" s="145" t="s">
        <v>400</v>
      </c>
      <c r="H532" s="146"/>
      <c r="I532" s="144"/>
      <c r="J532" s="147"/>
      <c r="K532" s="148"/>
      <c r="L532" s="149"/>
      <c r="M532" s="149"/>
      <c r="N532" s="145"/>
      <c r="O532" s="145"/>
      <c r="P532" s="145"/>
    </row>
    <row r="533" spans="1:18" x14ac:dyDescent="0.35">
      <c r="A533" s="144">
        <v>2</v>
      </c>
      <c r="B533" s="145" t="s">
        <v>60</v>
      </c>
      <c r="C533" s="145" t="s">
        <v>398</v>
      </c>
      <c r="D533" s="145" t="s">
        <v>123</v>
      </c>
      <c r="E533" s="145" t="s">
        <v>399</v>
      </c>
      <c r="F533" s="145" t="s">
        <v>180</v>
      </c>
      <c r="G533" s="145" t="s">
        <v>770</v>
      </c>
      <c r="H533" s="146">
        <v>3757</v>
      </c>
      <c r="I533" s="144">
        <v>3</v>
      </c>
      <c r="J533" s="147">
        <f>'เลย '!F85</f>
        <v>479341.04</v>
      </c>
      <c r="K533" s="148">
        <f>SUM('เลย '!AJ85)</f>
        <v>521157.64999999997</v>
      </c>
      <c r="L533" s="149">
        <f>'เลย '!AK85</f>
        <v>1476029.4</v>
      </c>
      <c r="M533" s="149">
        <f>'เลย '!AL85</f>
        <v>1269617.52</v>
      </c>
      <c r="N533" s="145"/>
      <c r="O533" s="145"/>
      <c r="P533" s="145"/>
      <c r="Q533" s="137">
        <f t="shared" si="59"/>
        <v>206411.87999999989</v>
      </c>
      <c r="R533" s="138">
        <f t="shared" si="60"/>
        <v>392.87447431461271</v>
      </c>
    </row>
    <row r="534" spans="1:18" x14ac:dyDescent="0.35">
      <c r="A534" s="144">
        <v>3</v>
      </c>
      <c r="B534" s="145" t="s">
        <v>60</v>
      </c>
      <c r="C534" s="145" t="s">
        <v>398</v>
      </c>
      <c r="D534" s="145" t="s">
        <v>123</v>
      </c>
      <c r="E534" s="145" t="s">
        <v>399</v>
      </c>
      <c r="F534" s="145" t="s">
        <v>180</v>
      </c>
      <c r="G534" s="145" t="s">
        <v>771</v>
      </c>
      <c r="H534" s="146">
        <v>7605</v>
      </c>
      <c r="I534" s="144">
        <v>5</v>
      </c>
      <c r="J534" s="147">
        <f>'เลย '!F86</f>
        <v>763420.76</v>
      </c>
      <c r="K534" s="148">
        <f>SUM('เลย '!AJ86)</f>
        <v>740279.58000000007</v>
      </c>
      <c r="L534" s="149">
        <f>'เลย '!AK86</f>
        <v>2334212.64</v>
      </c>
      <c r="M534" s="149">
        <f>'เลย '!AL86</f>
        <v>2384199.54</v>
      </c>
      <c r="N534" s="145"/>
      <c r="O534" s="145"/>
      <c r="P534" s="145"/>
      <c r="Q534" s="137">
        <f t="shared" si="59"/>
        <v>-49986.899999999907</v>
      </c>
      <c r="R534" s="138">
        <f t="shared" si="60"/>
        <v>306.93131360946745</v>
      </c>
    </row>
    <row r="535" spans="1:18" x14ac:dyDescent="0.35">
      <c r="A535" s="144">
        <v>4</v>
      </c>
      <c r="B535" s="145" t="s">
        <v>60</v>
      </c>
      <c r="C535" s="145" t="s">
        <v>398</v>
      </c>
      <c r="D535" s="145" t="s">
        <v>123</v>
      </c>
      <c r="E535" s="145" t="s">
        <v>399</v>
      </c>
      <c r="F535" s="145" t="s">
        <v>180</v>
      </c>
      <c r="G535" s="145" t="s">
        <v>772</v>
      </c>
      <c r="H535" s="146">
        <v>7029</v>
      </c>
      <c r="I535" s="144">
        <v>5</v>
      </c>
      <c r="J535" s="147">
        <f>'เลย '!F87</f>
        <v>878736.19</v>
      </c>
      <c r="K535" s="148">
        <f>SUM('เลย '!AJ87)</f>
        <v>962787.92999999993</v>
      </c>
      <c r="L535" s="149">
        <f>'เลย '!AK87</f>
        <v>3756127.76</v>
      </c>
      <c r="M535" s="149">
        <f>'เลย '!AL87</f>
        <v>3105797.7</v>
      </c>
      <c r="N535" s="145"/>
      <c r="O535" s="145"/>
      <c r="P535" s="145"/>
      <c r="Q535" s="137">
        <f t="shared" si="59"/>
        <v>650330.05999999959</v>
      </c>
      <c r="R535" s="138">
        <f t="shared" si="60"/>
        <v>534.3758372456964</v>
      </c>
    </row>
    <row r="536" spans="1:18" x14ac:dyDescent="0.35">
      <c r="A536" s="144">
        <v>5</v>
      </c>
      <c r="B536" s="145" t="s">
        <v>60</v>
      </c>
      <c r="C536" s="145" t="s">
        <v>398</v>
      </c>
      <c r="D536" s="145" t="s">
        <v>123</v>
      </c>
      <c r="E536" s="145" t="s">
        <v>399</v>
      </c>
      <c r="F536" s="145" t="s">
        <v>180</v>
      </c>
      <c r="G536" s="145" t="s">
        <v>773</v>
      </c>
      <c r="H536" s="146">
        <v>4650</v>
      </c>
      <c r="I536" s="144">
        <v>4</v>
      </c>
      <c r="J536" s="147">
        <f>'เลย '!F88</f>
        <v>517025.29</v>
      </c>
      <c r="K536" s="148">
        <f>SUM('เลย '!AJ88)</f>
        <v>625399.55999999994</v>
      </c>
      <c r="L536" s="149">
        <f>'เลย '!AK88</f>
        <v>1921886.79</v>
      </c>
      <c r="M536" s="149">
        <f>'เลย '!AL88</f>
        <v>1968384.0799999998</v>
      </c>
      <c r="N536" s="145"/>
      <c r="O536" s="145"/>
      <c r="P536" s="145"/>
      <c r="Q536" s="137">
        <f t="shared" si="59"/>
        <v>-46497.289999999804</v>
      </c>
      <c r="R536" s="138">
        <f t="shared" si="60"/>
        <v>413.30898709677422</v>
      </c>
    </row>
    <row r="537" spans="1:18" x14ac:dyDescent="0.35">
      <c r="A537" s="144">
        <v>6</v>
      </c>
      <c r="B537" s="145" t="s">
        <v>60</v>
      </c>
      <c r="C537" s="145" t="s">
        <v>398</v>
      </c>
      <c r="D537" s="145" t="s">
        <v>123</v>
      </c>
      <c r="E537" s="145" t="s">
        <v>399</v>
      </c>
      <c r="F537" s="145" t="s">
        <v>180</v>
      </c>
      <c r="G537" s="145" t="s">
        <v>774</v>
      </c>
      <c r="H537" s="146">
        <v>3899</v>
      </c>
      <c r="I537" s="144">
        <v>3</v>
      </c>
      <c r="J537" s="147">
        <f>'เลย '!F89</f>
        <v>137115.31</v>
      </c>
      <c r="K537" s="148">
        <f>SUM('เลย '!AJ89)</f>
        <v>530322.52</v>
      </c>
      <c r="L537" s="149">
        <f>'เลย '!AK89</f>
        <v>1191398.3500000001</v>
      </c>
      <c r="M537" s="149">
        <f>'เลย '!AL89</f>
        <v>1497430.12</v>
      </c>
      <c r="N537" s="145"/>
      <c r="O537" s="145"/>
      <c r="P537" s="145"/>
      <c r="Q537" s="137">
        <f t="shared" si="59"/>
        <v>-306031.77</v>
      </c>
      <c r="R537" s="138">
        <f t="shared" si="60"/>
        <v>305.56510643754814</v>
      </c>
    </row>
    <row r="538" spans="1:18" x14ac:dyDescent="0.35">
      <c r="A538" s="144">
        <v>7</v>
      </c>
      <c r="B538" s="145" t="s">
        <v>60</v>
      </c>
      <c r="C538" s="145" t="s">
        <v>398</v>
      </c>
      <c r="D538" s="145" t="s">
        <v>123</v>
      </c>
      <c r="E538" s="145" t="s">
        <v>399</v>
      </c>
      <c r="F538" s="145" t="s">
        <v>180</v>
      </c>
      <c r="G538" s="145" t="s">
        <v>775</v>
      </c>
      <c r="H538" s="146">
        <v>1800</v>
      </c>
      <c r="I538" s="144">
        <v>2</v>
      </c>
      <c r="J538" s="147">
        <f>'เลย '!F90</f>
        <v>147555.13</v>
      </c>
      <c r="K538" s="148">
        <f>SUM('เลย '!AJ90)</f>
        <v>128511.56</v>
      </c>
      <c r="L538" s="149">
        <f>'เลย '!AK90</f>
        <v>576743.1</v>
      </c>
      <c r="M538" s="149">
        <f>'เลย '!AL90</f>
        <v>622278.53999999992</v>
      </c>
      <c r="N538" s="145"/>
      <c r="O538" s="145"/>
      <c r="P538" s="145"/>
      <c r="Q538" s="137">
        <f t="shared" si="59"/>
        <v>-45535.439999999944</v>
      </c>
      <c r="R538" s="138">
        <f t="shared" si="60"/>
        <v>320.41283333333331</v>
      </c>
    </row>
    <row r="539" spans="1:18" x14ac:dyDescent="0.35">
      <c r="A539" s="144">
        <v>8</v>
      </c>
      <c r="B539" s="145" t="s">
        <v>60</v>
      </c>
      <c r="C539" s="145" t="s">
        <v>398</v>
      </c>
      <c r="D539" s="145" t="s">
        <v>123</v>
      </c>
      <c r="E539" s="145" t="s">
        <v>399</v>
      </c>
      <c r="F539" s="145" t="s">
        <v>180</v>
      </c>
      <c r="G539" s="145" t="s">
        <v>776</v>
      </c>
      <c r="H539" s="146">
        <v>5876</v>
      </c>
      <c r="I539" s="144">
        <v>4</v>
      </c>
      <c r="J539" s="147">
        <f>'เลย '!F91</f>
        <v>311465.46000000002</v>
      </c>
      <c r="K539" s="148">
        <f>SUM('เลย '!AJ91)</f>
        <v>457476.94999999995</v>
      </c>
      <c r="L539" s="149">
        <f>'เลย '!AK91</f>
        <v>1770547.56</v>
      </c>
      <c r="M539" s="149">
        <f>'เลย '!AL91</f>
        <v>1938986.43</v>
      </c>
      <c r="N539" s="145"/>
      <c r="O539" s="145"/>
      <c r="P539" s="145"/>
      <c r="Q539" s="137">
        <f t="shared" si="59"/>
        <v>-168438.86999999988</v>
      </c>
      <c r="R539" s="138">
        <f t="shared" si="60"/>
        <v>301.31850918992512</v>
      </c>
    </row>
    <row r="540" spans="1:18" x14ac:dyDescent="0.35">
      <c r="A540" s="144">
        <v>9</v>
      </c>
      <c r="B540" s="145" t="s">
        <v>60</v>
      </c>
      <c r="C540" s="145" t="s">
        <v>398</v>
      </c>
      <c r="D540" s="145" t="s">
        <v>123</v>
      </c>
      <c r="E540" s="145" t="s">
        <v>399</v>
      </c>
      <c r="F540" s="145" t="s">
        <v>180</v>
      </c>
      <c r="G540" s="145" t="s">
        <v>777</v>
      </c>
      <c r="H540" s="146">
        <v>1689</v>
      </c>
      <c r="I540" s="144">
        <v>2</v>
      </c>
      <c r="J540" s="147">
        <f>'เลย '!F92</f>
        <v>172647.36</v>
      </c>
      <c r="K540" s="148">
        <f>SUM('เลย '!AJ92)</f>
        <v>188373.93</v>
      </c>
      <c r="L540" s="149">
        <f>'เลย '!AK92</f>
        <v>940800.76</v>
      </c>
      <c r="M540" s="149">
        <f>'เลย '!AL92</f>
        <v>1044098.5</v>
      </c>
      <c r="N540" s="145"/>
      <c r="O540" s="145"/>
      <c r="P540" s="145"/>
      <c r="Q540" s="137">
        <f t="shared" si="59"/>
        <v>-103297.73999999999</v>
      </c>
      <c r="R540" s="138">
        <f t="shared" si="60"/>
        <v>557.01643576080517</v>
      </c>
    </row>
    <row r="541" spans="1:18" x14ac:dyDescent="0.35">
      <c r="A541" s="144">
        <v>10</v>
      </c>
      <c r="B541" s="145" t="s">
        <v>60</v>
      </c>
      <c r="C541" s="145" t="s">
        <v>398</v>
      </c>
      <c r="D541" s="145" t="s">
        <v>123</v>
      </c>
      <c r="E541" s="145" t="s">
        <v>399</v>
      </c>
      <c r="F541" s="145" t="s">
        <v>180</v>
      </c>
      <c r="G541" s="145" t="s">
        <v>778</v>
      </c>
      <c r="H541" s="146">
        <v>3572</v>
      </c>
      <c r="I541" s="144">
        <v>3</v>
      </c>
      <c r="J541" s="147">
        <f>'เลย '!F93</f>
        <v>252951.39</v>
      </c>
      <c r="K541" s="148">
        <f>SUM('เลย '!AJ93)</f>
        <v>163370.13000000003</v>
      </c>
      <c r="L541" s="149">
        <f>'เลย '!AK93</f>
        <v>551522.13</v>
      </c>
      <c r="M541" s="149">
        <f>'เลย '!AL93</f>
        <v>799937.91</v>
      </c>
      <c r="N541" s="145"/>
      <c r="O541" s="145"/>
      <c r="P541" s="145"/>
      <c r="Q541" s="137">
        <f t="shared" si="59"/>
        <v>-248415.78000000003</v>
      </c>
      <c r="R541" s="138">
        <f t="shared" si="60"/>
        <v>154.4014921612542</v>
      </c>
    </row>
    <row r="542" spans="1:18" x14ac:dyDescent="0.35">
      <c r="A542" s="144">
        <v>11</v>
      </c>
      <c r="B542" s="145" t="s">
        <v>60</v>
      </c>
      <c r="C542" s="145" t="s">
        <v>398</v>
      </c>
      <c r="D542" s="145" t="s">
        <v>123</v>
      </c>
      <c r="E542" s="145" t="s">
        <v>399</v>
      </c>
      <c r="F542" s="145" t="s">
        <v>180</v>
      </c>
      <c r="G542" s="145" t="s">
        <v>779</v>
      </c>
      <c r="H542" s="146">
        <v>3222</v>
      </c>
      <c r="I542" s="144">
        <v>3</v>
      </c>
      <c r="J542" s="147">
        <f>'เลย '!F94</f>
        <v>190560.86</v>
      </c>
      <c r="K542" s="148">
        <f>SUM('เลย '!AJ94)</f>
        <v>365609.14</v>
      </c>
      <c r="L542" s="149">
        <f>'เลย '!AK94</f>
        <v>1644071.16</v>
      </c>
      <c r="M542" s="149">
        <f>'เลย '!AL94</f>
        <v>1957386.66</v>
      </c>
      <c r="N542" s="145"/>
      <c r="O542" s="145"/>
      <c r="P542" s="145"/>
      <c r="Q542" s="137">
        <f t="shared" si="59"/>
        <v>-313315.5</v>
      </c>
      <c r="R542" s="138">
        <f t="shared" si="60"/>
        <v>510.26417132216011</v>
      </c>
    </row>
    <row r="543" spans="1:18" x14ac:dyDescent="0.35">
      <c r="A543" s="144">
        <v>12</v>
      </c>
      <c r="B543" s="145" t="s">
        <v>60</v>
      </c>
      <c r="C543" s="145" t="s">
        <v>398</v>
      </c>
      <c r="D543" s="145" t="s">
        <v>123</v>
      </c>
      <c r="E543" s="145" t="s">
        <v>399</v>
      </c>
      <c r="F543" s="145" t="s">
        <v>180</v>
      </c>
      <c r="G543" s="145" t="s">
        <v>780</v>
      </c>
      <c r="H543" s="146">
        <v>3078</v>
      </c>
      <c r="I543" s="144">
        <v>3</v>
      </c>
      <c r="J543" s="147">
        <f>'เลย '!F95</f>
        <v>142772.38</v>
      </c>
      <c r="K543" s="148">
        <f>SUM('เลย '!AJ95)</f>
        <v>40060.709999999992</v>
      </c>
      <c r="L543" s="149">
        <f>'เลย '!AK95</f>
        <v>1056451.51</v>
      </c>
      <c r="M543" s="149">
        <f>'เลย '!AL95</f>
        <v>1462863.4</v>
      </c>
      <c r="N543" s="145"/>
      <c r="O543" s="145"/>
      <c r="P543" s="145"/>
      <c r="Q543" s="137">
        <f t="shared" si="59"/>
        <v>-406411.8899999999</v>
      </c>
      <c r="R543" s="138">
        <f t="shared" si="60"/>
        <v>343.22661143599743</v>
      </c>
    </row>
    <row r="544" spans="1:18" x14ac:dyDescent="0.35">
      <c r="A544" s="144">
        <v>13</v>
      </c>
      <c r="B544" s="145" t="s">
        <v>60</v>
      </c>
      <c r="C544" s="145" t="s">
        <v>398</v>
      </c>
      <c r="D544" s="145" t="s">
        <v>123</v>
      </c>
      <c r="E544" s="145" t="s">
        <v>399</v>
      </c>
      <c r="F544" s="145" t="s">
        <v>180</v>
      </c>
      <c r="G544" s="145" t="s">
        <v>781</v>
      </c>
      <c r="H544" s="146">
        <v>4264</v>
      </c>
      <c r="I544" s="144">
        <v>3</v>
      </c>
      <c r="J544" s="147">
        <f>'เลย '!F96</f>
        <v>852690.42</v>
      </c>
      <c r="K544" s="148">
        <f>SUM('เลย '!AJ96)</f>
        <v>860624.36</v>
      </c>
      <c r="L544" s="149">
        <f>'เลย '!AK96</f>
        <v>1269016.72</v>
      </c>
      <c r="M544" s="149">
        <f>'เลย '!AL96</f>
        <v>993755.17999999993</v>
      </c>
      <c r="N544" s="145"/>
      <c r="O544" s="145"/>
      <c r="P544" s="145"/>
      <c r="Q544" s="137">
        <f t="shared" si="59"/>
        <v>275261.54000000004</v>
      </c>
      <c r="R544" s="138">
        <f t="shared" si="60"/>
        <v>297.61180112570355</v>
      </c>
    </row>
    <row r="545" spans="1:18" x14ac:dyDescent="0.35">
      <c r="A545" s="144">
        <v>14</v>
      </c>
      <c r="B545" s="145" t="s">
        <v>60</v>
      </c>
      <c r="C545" s="145" t="s">
        <v>398</v>
      </c>
      <c r="D545" s="145" t="s">
        <v>123</v>
      </c>
      <c r="E545" s="145" t="s">
        <v>399</v>
      </c>
      <c r="F545" s="145" t="s">
        <v>180</v>
      </c>
      <c r="G545" s="145" t="s">
        <v>782</v>
      </c>
      <c r="H545" s="146">
        <v>5763</v>
      </c>
      <c r="I545" s="144">
        <v>4</v>
      </c>
      <c r="J545" s="147">
        <f>'เลย '!F97</f>
        <v>543499.69999999995</v>
      </c>
      <c r="K545" s="148">
        <f>SUM('เลย '!AJ97)</f>
        <v>611387.85999999987</v>
      </c>
      <c r="L545" s="149">
        <f>'เลย '!AK97</f>
        <v>1029357.86</v>
      </c>
      <c r="M545" s="149">
        <f>'เลย '!AL97</f>
        <v>1314761.3099999998</v>
      </c>
      <c r="N545" s="145"/>
      <c r="O545" s="145"/>
      <c r="P545" s="145"/>
      <c r="Q545" s="137">
        <f t="shared" si="59"/>
        <v>-285403.44999999984</v>
      </c>
      <c r="R545" s="138">
        <f t="shared" si="60"/>
        <v>178.61493319451674</v>
      </c>
    </row>
    <row r="546" spans="1:18" x14ac:dyDescent="0.35">
      <c r="A546" s="144">
        <v>15</v>
      </c>
      <c r="B546" s="145" t="s">
        <v>60</v>
      </c>
      <c r="C546" s="145" t="s">
        <v>398</v>
      </c>
      <c r="D546" s="145" t="s">
        <v>123</v>
      </c>
      <c r="E546" s="145" t="s">
        <v>399</v>
      </c>
      <c r="F546" s="145" t="s">
        <v>180</v>
      </c>
      <c r="G546" s="145" t="s">
        <v>783</v>
      </c>
      <c r="H546" s="146">
        <v>3934</v>
      </c>
      <c r="I546" s="144">
        <v>3</v>
      </c>
      <c r="J546" s="147">
        <f>'เลย '!F98</f>
        <v>517992.61</v>
      </c>
      <c r="K546" s="148">
        <f>SUM('เลย '!AJ98)</f>
        <v>611113.77</v>
      </c>
      <c r="L546" s="149">
        <f>'เลย '!AK98</f>
        <v>1818350.27</v>
      </c>
      <c r="M546" s="149">
        <f>'เลย '!AL98</f>
        <v>1616519.0999999999</v>
      </c>
      <c r="N546" s="145"/>
      <c r="O546" s="145"/>
      <c r="P546" s="145"/>
      <c r="Q546" s="137">
        <f t="shared" si="59"/>
        <v>201831.17000000016</v>
      </c>
      <c r="R546" s="138">
        <f t="shared" si="60"/>
        <v>462.21410015251655</v>
      </c>
    </row>
    <row r="547" spans="1:18" x14ac:dyDescent="0.35">
      <c r="A547" s="144">
        <v>16</v>
      </c>
      <c r="B547" s="145" t="s">
        <v>60</v>
      </c>
      <c r="C547" s="145" t="s">
        <v>398</v>
      </c>
      <c r="D547" s="145" t="s">
        <v>123</v>
      </c>
      <c r="E547" s="145" t="s">
        <v>399</v>
      </c>
      <c r="F547" s="145" t="s">
        <v>180</v>
      </c>
      <c r="G547" s="145" t="s">
        <v>784</v>
      </c>
      <c r="H547" s="146">
        <v>6112</v>
      </c>
      <c r="I547" s="144">
        <v>5</v>
      </c>
      <c r="J547" s="147">
        <f>'เลย '!F99</f>
        <v>1050259.1299999999</v>
      </c>
      <c r="K547" s="148">
        <f>SUM('เลย '!AJ99)</f>
        <v>1257726.73</v>
      </c>
      <c r="L547" s="149">
        <f>'เลย '!AK99</f>
        <v>2702491.52</v>
      </c>
      <c r="M547" s="149">
        <f>'เลย '!AL99</f>
        <v>2275797.09</v>
      </c>
      <c r="N547" s="145"/>
      <c r="O547" s="145"/>
      <c r="P547" s="145"/>
      <c r="Q547" s="137">
        <f t="shared" si="59"/>
        <v>426694.43000000017</v>
      </c>
      <c r="R547" s="138">
        <f t="shared" si="60"/>
        <v>442.1615706806283</v>
      </c>
    </row>
    <row r="548" spans="1:18" x14ac:dyDescent="0.35">
      <c r="A548" s="144">
        <v>17</v>
      </c>
      <c r="B548" s="145" t="s">
        <v>60</v>
      </c>
      <c r="C548" s="145" t="s">
        <v>398</v>
      </c>
      <c r="D548" s="145" t="s">
        <v>123</v>
      </c>
      <c r="E548" s="145" t="s">
        <v>399</v>
      </c>
      <c r="F548" s="145" t="s">
        <v>180</v>
      </c>
      <c r="G548" s="145" t="s">
        <v>785</v>
      </c>
      <c r="H548" s="146">
        <v>3215</v>
      </c>
      <c r="I548" s="144">
        <v>3</v>
      </c>
      <c r="J548" s="147">
        <f>'เลย '!F100</f>
        <v>180948.55</v>
      </c>
      <c r="K548" s="148">
        <f>SUM('เลย '!AJ100)</f>
        <v>323343.59000000003</v>
      </c>
      <c r="L548" s="149">
        <f>'เลย '!AK100</f>
        <v>930611.6</v>
      </c>
      <c r="M548" s="149">
        <f>'เลย '!AL100</f>
        <v>858967.63000000012</v>
      </c>
      <c r="N548" s="145"/>
      <c r="O548" s="145"/>
      <c r="P548" s="145"/>
      <c r="Q548" s="137">
        <f t="shared" si="59"/>
        <v>71643.969999999856</v>
      </c>
      <c r="R548" s="138">
        <f t="shared" si="60"/>
        <v>289.45928460342145</v>
      </c>
    </row>
    <row r="549" spans="1:18" x14ac:dyDescent="0.35">
      <c r="A549" s="144">
        <v>18</v>
      </c>
      <c r="B549" s="145" t="s">
        <v>60</v>
      </c>
      <c r="C549" s="145" t="s">
        <v>398</v>
      </c>
      <c r="D549" s="145" t="s">
        <v>123</v>
      </c>
      <c r="E549" s="145" t="s">
        <v>399</v>
      </c>
      <c r="F549" s="145" t="s">
        <v>180</v>
      </c>
      <c r="G549" s="145" t="s">
        <v>786</v>
      </c>
      <c r="H549" s="146">
        <v>4457</v>
      </c>
      <c r="I549" s="144">
        <v>3</v>
      </c>
      <c r="J549" s="147">
        <f>'เลย '!F101</f>
        <v>375083.37</v>
      </c>
      <c r="K549" s="148">
        <f>SUM('เลย '!AJ101)</f>
        <v>449725.99</v>
      </c>
      <c r="L549" s="149">
        <f>'เลย '!AK101</f>
        <v>1996496.66</v>
      </c>
      <c r="M549" s="149">
        <f>'เลย '!AL101</f>
        <v>2069513.5999999999</v>
      </c>
      <c r="N549" s="145"/>
      <c r="O549" s="145"/>
      <c r="P549" s="145"/>
      <c r="Q549" s="137">
        <f t="shared" si="59"/>
        <v>-73016.939999999944</v>
      </c>
      <c r="R549" s="138">
        <f t="shared" si="60"/>
        <v>447.94630020192955</v>
      </c>
    </row>
    <row r="550" spans="1:18" s="156" customFormat="1" x14ac:dyDescent="0.35">
      <c r="A550" s="150">
        <v>9</v>
      </c>
      <c r="B550" s="151" t="s">
        <v>60</v>
      </c>
      <c r="C550" s="151"/>
      <c r="D550" s="151"/>
      <c r="E550" s="151" t="s">
        <v>77</v>
      </c>
      <c r="F550" s="151"/>
      <c r="G550" s="151" t="s">
        <v>401</v>
      </c>
      <c r="H550" s="157">
        <f>SUM(H532:H549)</f>
        <v>73922</v>
      </c>
      <c r="I550" s="150"/>
      <c r="J550" s="153">
        <f>SUM(J532:J549)</f>
        <v>7514064.9500000002</v>
      </c>
      <c r="K550" s="153">
        <f t="shared" ref="K550:M550" si="63">SUM(K532:K549)</f>
        <v>8837271.9600000009</v>
      </c>
      <c r="L550" s="153">
        <f t="shared" si="63"/>
        <v>26966115.789999999</v>
      </c>
      <c r="M550" s="153">
        <f t="shared" si="63"/>
        <v>27180294.309999999</v>
      </c>
      <c r="N550" s="151">
        <v>17</v>
      </c>
      <c r="O550" s="151">
        <v>17</v>
      </c>
      <c r="P550" s="151">
        <f>N550-O550</f>
        <v>0</v>
      </c>
      <c r="Q550" s="154">
        <f t="shared" si="59"/>
        <v>-214178.51999999955</v>
      </c>
      <c r="R550" s="155">
        <f>L550/H550</f>
        <v>364.79148007359106</v>
      </c>
    </row>
    <row r="551" spans="1:18" x14ac:dyDescent="0.35">
      <c r="A551" s="144">
        <v>1</v>
      </c>
      <c r="B551" s="145" t="s">
        <v>60</v>
      </c>
      <c r="C551" s="145" t="s">
        <v>402</v>
      </c>
      <c r="D551" s="145" t="s">
        <v>128</v>
      </c>
      <c r="E551" s="145" t="s">
        <v>403</v>
      </c>
      <c r="F551" s="145" t="s">
        <v>210</v>
      </c>
      <c r="G551" s="145" t="s">
        <v>404</v>
      </c>
      <c r="H551" s="146"/>
      <c r="I551" s="144"/>
      <c r="J551" s="147"/>
      <c r="K551" s="148"/>
      <c r="L551" s="149"/>
      <c r="M551" s="149"/>
      <c r="N551" s="145"/>
      <c r="O551" s="145"/>
      <c r="P551" s="145"/>
    </row>
    <row r="552" spans="1:18" x14ac:dyDescent="0.35">
      <c r="A552" s="144">
        <v>2</v>
      </c>
      <c r="B552" s="145" t="s">
        <v>60</v>
      </c>
      <c r="C552" s="145" t="s">
        <v>402</v>
      </c>
      <c r="D552" s="145" t="s">
        <v>128</v>
      </c>
      <c r="E552" s="145" t="s">
        <v>403</v>
      </c>
      <c r="F552" s="145" t="s">
        <v>180</v>
      </c>
      <c r="G552" s="145" t="s">
        <v>787</v>
      </c>
      <c r="H552" s="146">
        <v>2578</v>
      </c>
      <c r="I552" s="144">
        <v>2</v>
      </c>
      <c r="J552" s="147">
        <f>'เลย '!F102</f>
        <v>121689.60000000001</v>
      </c>
      <c r="K552" s="148">
        <f>SUM('เลย '!AJ102)</f>
        <v>152020.13999999998</v>
      </c>
      <c r="L552" s="149">
        <f>'เลย '!AK102</f>
        <v>1550351.5699999998</v>
      </c>
      <c r="M552" s="149">
        <f>'เลย '!AL102</f>
        <v>1523596.22</v>
      </c>
      <c r="N552" s="145"/>
      <c r="O552" s="145"/>
      <c r="P552" s="145"/>
      <c r="Q552" s="137">
        <f t="shared" si="59"/>
        <v>26755.34999999986</v>
      </c>
      <c r="R552" s="138">
        <f t="shared" si="60"/>
        <v>601.37764546159804</v>
      </c>
    </row>
    <row r="553" spans="1:18" x14ac:dyDescent="0.35">
      <c r="A553" s="144">
        <v>3</v>
      </c>
      <c r="B553" s="145" t="s">
        <v>60</v>
      </c>
      <c r="C553" s="145" t="s">
        <v>402</v>
      </c>
      <c r="D553" s="145" t="s">
        <v>128</v>
      </c>
      <c r="E553" s="145" t="s">
        <v>403</v>
      </c>
      <c r="F553" s="145" t="s">
        <v>180</v>
      </c>
      <c r="G553" s="145" t="s">
        <v>788</v>
      </c>
      <c r="H553" s="146">
        <v>5205</v>
      </c>
      <c r="I553" s="144">
        <v>4</v>
      </c>
      <c r="J553" s="147">
        <f>'เลย '!F103</f>
        <v>470670.07</v>
      </c>
      <c r="K553" s="148">
        <f>SUM('เลย '!AJ103)</f>
        <v>535051.01</v>
      </c>
      <c r="L553" s="149">
        <f>'เลย '!AK103</f>
        <v>885232.95</v>
      </c>
      <c r="M553" s="149">
        <f>'เลย '!AL103</f>
        <v>667469.15000000014</v>
      </c>
      <c r="N553" s="145"/>
      <c r="O553" s="145"/>
      <c r="P553" s="145"/>
      <c r="Q553" s="137">
        <f t="shared" si="59"/>
        <v>217763.79999999981</v>
      </c>
      <c r="R553" s="138">
        <f t="shared" si="60"/>
        <v>170.07357348703169</v>
      </c>
    </row>
    <row r="554" spans="1:18" x14ac:dyDescent="0.35">
      <c r="A554" s="144">
        <v>4</v>
      </c>
      <c r="B554" s="145" t="s">
        <v>60</v>
      </c>
      <c r="C554" s="145" t="s">
        <v>402</v>
      </c>
      <c r="D554" s="145" t="s">
        <v>128</v>
      </c>
      <c r="E554" s="145" t="s">
        <v>403</v>
      </c>
      <c r="F554" s="145" t="s">
        <v>180</v>
      </c>
      <c r="G554" s="145" t="s">
        <v>789</v>
      </c>
      <c r="H554" s="146">
        <v>3001</v>
      </c>
      <c r="I554" s="144">
        <v>3</v>
      </c>
      <c r="J554" s="147">
        <f>'เลย '!F104</f>
        <v>164028.9</v>
      </c>
      <c r="K554" s="148">
        <f>SUM('เลย '!AJ104)</f>
        <v>190697.02</v>
      </c>
      <c r="L554" s="149">
        <f>'เลย '!AK104</f>
        <v>1755742.4</v>
      </c>
      <c r="M554" s="149">
        <f>'เลย '!AL104</f>
        <v>1474748.0299999998</v>
      </c>
      <c r="N554" s="145"/>
      <c r="O554" s="145"/>
      <c r="P554" s="145"/>
      <c r="Q554" s="137">
        <f t="shared" si="59"/>
        <v>280994.37000000011</v>
      </c>
      <c r="R554" s="138">
        <f t="shared" si="60"/>
        <v>585.0524491836054</v>
      </c>
    </row>
    <row r="555" spans="1:18" x14ac:dyDescent="0.35">
      <c r="A555" s="144">
        <v>5</v>
      </c>
      <c r="B555" s="145" t="s">
        <v>60</v>
      </c>
      <c r="C555" s="145" t="s">
        <v>402</v>
      </c>
      <c r="D555" s="145" t="s">
        <v>128</v>
      </c>
      <c r="E555" s="145" t="s">
        <v>403</v>
      </c>
      <c r="F555" s="145" t="s">
        <v>180</v>
      </c>
      <c r="G555" s="145" t="s">
        <v>790</v>
      </c>
      <c r="H555" s="146">
        <v>3193</v>
      </c>
      <c r="I555" s="144">
        <v>3</v>
      </c>
      <c r="J555" s="147">
        <f>'เลย '!F105</f>
        <v>473357.42</v>
      </c>
      <c r="K555" s="148">
        <f>SUM('เลย '!AJ105)</f>
        <v>494278.37999999995</v>
      </c>
      <c r="L555" s="149">
        <f>'เลย '!AK105</f>
        <v>1116790.3799999999</v>
      </c>
      <c r="M555" s="149">
        <f>'เลย '!AL105</f>
        <v>843139.98</v>
      </c>
      <c r="N555" s="145"/>
      <c r="O555" s="145"/>
      <c r="P555" s="145"/>
      <c r="Q555" s="137">
        <f t="shared" si="59"/>
        <v>273650.39999999991</v>
      </c>
      <c r="R555" s="138">
        <f t="shared" si="60"/>
        <v>349.762098340119</v>
      </c>
    </row>
    <row r="556" spans="1:18" x14ac:dyDescent="0.35">
      <c r="A556" s="144">
        <v>6</v>
      </c>
      <c r="B556" s="145" t="s">
        <v>60</v>
      </c>
      <c r="C556" s="145" t="s">
        <v>402</v>
      </c>
      <c r="D556" s="145" t="s">
        <v>128</v>
      </c>
      <c r="E556" s="145" t="s">
        <v>403</v>
      </c>
      <c r="F556" s="145" t="s">
        <v>180</v>
      </c>
      <c r="G556" s="145" t="s">
        <v>791</v>
      </c>
      <c r="H556" s="146">
        <v>4152</v>
      </c>
      <c r="I556" s="144">
        <v>3</v>
      </c>
      <c r="J556" s="147">
        <f>'เลย '!F106</f>
        <v>266992.3</v>
      </c>
      <c r="K556" s="148">
        <f>SUM('เลย '!AJ106)</f>
        <v>362054.39999999997</v>
      </c>
      <c r="L556" s="149">
        <f>'เลย '!AK106</f>
        <v>1274952.96</v>
      </c>
      <c r="M556" s="149">
        <f>'เลย '!AL106</f>
        <v>692424.26</v>
      </c>
      <c r="N556" s="145"/>
      <c r="O556" s="145"/>
      <c r="P556" s="145"/>
      <c r="Q556" s="137">
        <f t="shared" si="59"/>
        <v>582528.69999999995</v>
      </c>
      <c r="R556" s="138">
        <f t="shared" si="60"/>
        <v>307.06959537572254</v>
      </c>
    </row>
    <row r="557" spans="1:18" s="156" customFormat="1" x14ac:dyDescent="0.35">
      <c r="A557" s="150">
        <v>10</v>
      </c>
      <c r="B557" s="151" t="s">
        <v>60</v>
      </c>
      <c r="C557" s="151"/>
      <c r="D557" s="151"/>
      <c r="E557" s="151" t="s">
        <v>77</v>
      </c>
      <c r="F557" s="151"/>
      <c r="G557" s="151" t="s">
        <v>405</v>
      </c>
      <c r="H557" s="157">
        <f>SUM(H551:H556)</f>
        <v>18129</v>
      </c>
      <c r="I557" s="150"/>
      <c r="J557" s="153">
        <f>SUM(J551:J556)</f>
        <v>1496738.29</v>
      </c>
      <c r="K557" s="153">
        <f t="shared" ref="K557:M557" si="64">SUM(K551:K556)</f>
        <v>1734100.95</v>
      </c>
      <c r="L557" s="153">
        <f t="shared" si="64"/>
        <v>6583070.2599999988</v>
      </c>
      <c r="M557" s="153">
        <f t="shared" si="64"/>
        <v>5201377.6399999997</v>
      </c>
      <c r="N557" s="151">
        <v>5</v>
      </c>
      <c r="O557" s="151">
        <v>5</v>
      </c>
      <c r="P557" s="151">
        <f>N557-O557</f>
        <v>0</v>
      </c>
      <c r="Q557" s="154">
        <f t="shared" si="59"/>
        <v>1381692.6199999992</v>
      </c>
      <c r="R557" s="155">
        <f>L557/H557</f>
        <v>363.12373876110092</v>
      </c>
    </row>
    <row r="558" spans="1:18" x14ac:dyDescent="0.35">
      <c r="A558" s="144">
        <v>1</v>
      </c>
      <c r="B558" s="145" t="s">
        <v>60</v>
      </c>
      <c r="C558" s="145" t="s">
        <v>406</v>
      </c>
      <c r="D558" s="145" t="s">
        <v>133</v>
      </c>
      <c r="E558" s="145" t="s">
        <v>407</v>
      </c>
      <c r="F558" s="145" t="s">
        <v>210</v>
      </c>
      <c r="G558" s="145" t="s">
        <v>408</v>
      </c>
      <c r="H558" s="146"/>
      <c r="I558" s="144"/>
      <c r="J558" s="147"/>
      <c r="K558" s="148"/>
      <c r="L558" s="149"/>
      <c r="M558" s="149"/>
      <c r="N558" s="145"/>
      <c r="O558" s="145"/>
      <c r="P558" s="145"/>
    </row>
    <row r="559" spans="1:18" x14ac:dyDescent="0.35">
      <c r="A559" s="144">
        <v>2</v>
      </c>
      <c r="B559" s="145" t="s">
        <v>60</v>
      </c>
      <c r="C559" s="145" t="s">
        <v>406</v>
      </c>
      <c r="D559" s="145" t="s">
        <v>133</v>
      </c>
      <c r="E559" s="145" t="s">
        <v>407</v>
      </c>
      <c r="F559" s="145" t="s">
        <v>180</v>
      </c>
      <c r="G559" s="145" t="s">
        <v>792</v>
      </c>
      <c r="H559" s="146">
        <v>4559</v>
      </c>
      <c r="I559" s="144">
        <v>4</v>
      </c>
      <c r="J559" s="147">
        <f>'เลย '!F107</f>
        <v>131119.06</v>
      </c>
      <c r="K559" s="148">
        <f>SUM('เลย '!AJ107)</f>
        <v>222554.06</v>
      </c>
      <c r="L559" s="149">
        <f>'เลย '!AK107</f>
        <v>2147507.1</v>
      </c>
      <c r="M559" s="149">
        <f>'เลย '!AL107</f>
        <v>1987157.4000000001</v>
      </c>
      <c r="N559" s="145"/>
      <c r="O559" s="145"/>
      <c r="P559" s="145"/>
      <c r="Q559" s="137">
        <f t="shared" si="59"/>
        <v>160349.69999999995</v>
      </c>
      <c r="R559" s="138">
        <f t="shared" si="60"/>
        <v>471.04783943847337</v>
      </c>
    </row>
    <row r="560" spans="1:18" x14ac:dyDescent="0.35">
      <c r="A560" s="144">
        <v>3</v>
      </c>
      <c r="B560" s="145" t="s">
        <v>60</v>
      </c>
      <c r="C560" s="145" t="s">
        <v>406</v>
      </c>
      <c r="D560" s="145" t="s">
        <v>133</v>
      </c>
      <c r="E560" s="145" t="s">
        <v>407</v>
      </c>
      <c r="F560" s="145" t="s">
        <v>180</v>
      </c>
      <c r="G560" s="145" t="s">
        <v>793</v>
      </c>
      <c r="H560" s="146">
        <v>1402</v>
      </c>
      <c r="I560" s="144">
        <v>1</v>
      </c>
      <c r="J560" s="147">
        <f>'เลย '!F108</f>
        <v>168125.5</v>
      </c>
      <c r="K560" s="148">
        <f>SUM('เลย '!AJ108)</f>
        <v>176636.89</v>
      </c>
      <c r="L560" s="149">
        <f>'เลย '!AK108</f>
        <v>1262342.3500000001</v>
      </c>
      <c r="M560" s="149">
        <f>'เลย '!AL108</f>
        <v>1240714.77</v>
      </c>
      <c r="N560" s="145"/>
      <c r="O560" s="145"/>
      <c r="P560" s="145"/>
      <c r="Q560" s="137">
        <f t="shared" si="59"/>
        <v>21627.580000000075</v>
      </c>
      <c r="R560" s="138">
        <f>L560/H560</f>
        <v>900.38684022824543</v>
      </c>
    </row>
    <row r="561" spans="1:18" x14ac:dyDescent="0.35">
      <c r="A561" s="144">
        <v>4</v>
      </c>
      <c r="B561" s="145" t="s">
        <v>60</v>
      </c>
      <c r="C561" s="145" t="s">
        <v>406</v>
      </c>
      <c r="D561" s="145" t="s">
        <v>133</v>
      </c>
      <c r="E561" s="145" t="s">
        <v>407</v>
      </c>
      <c r="F561" s="145" t="s">
        <v>180</v>
      </c>
      <c r="G561" s="145" t="s">
        <v>794</v>
      </c>
      <c r="H561" s="146">
        <v>4041</v>
      </c>
      <c r="I561" s="144">
        <v>3</v>
      </c>
      <c r="J561" s="147">
        <f>'เลย '!F109</f>
        <v>184967.84</v>
      </c>
      <c r="K561" s="148">
        <f>SUM('เลย '!AJ109)</f>
        <v>267361.28999999998</v>
      </c>
      <c r="L561" s="149">
        <f>'เลย '!AK109</f>
        <v>1204731.8399999999</v>
      </c>
      <c r="M561" s="149">
        <f>'เลย '!AL109</f>
        <v>1163329.0900000001</v>
      </c>
      <c r="N561" s="145"/>
      <c r="O561" s="145"/>
      <c r="P561" s="145"/>
      <c r="Q561" s="137">
        <f t="shared" si="59"/>
        <v>41402.749999999767</v>
      </c>
      <c r="R561" s="138">
        <f t="shared" si="60"/>
        <v>298.12715664439492</v>
      </c>
    </row>
    <row r="562" spans="1:18" x14ac:dyDescent="0.35">
      <c r="A562" s="144">
        <v>5</v>
      </c>
      <c r="B562" s="145" t="s">
        <v>60</v>
      </c>
      <c r="C562" s="145" t="s">
        <v>406</v>
      </c>
      <c r="D562" s="145" t="s">
        <v>133</v>
      </c>
      <c r="E562" s="145" t="s">
        <v>407</v>
      </c>
      <c r="F562" s="145" t="s">
        <v>180</v>
      </c>
      <c r="G562" s="145" t="s">
        <v>795</v>
      </c>
      <c r="H562" s="146">
        <v>3664</v>
      </c>
      <c r="I562" s="144">
        <v>3</v>
      </c>
      <c r="J562" s="147">
        <f>'เลย '!F110</f>
        <v>377505.74</v>
      </c>
      <c r="K562" s="148">
        <f>SUM('เลย '!AJ110)</f>
        <v>371376.72</v>
      </c>
      <c r="L562" s="149">
        <f>'เลย '!AK110</f>
        <v>1405299.87</v>
      </c>
      <c r="M562" s="149">
        <f>'เลย '!AL110</f>
        <v>1419146.3599999999</v>
      </c>
      <c r="N562" s="145"/>
      <c r="O562" s="145"/>
      <c r="P562" s="145"/>
      <c r="Q562" s="137">
        <f t="shared" si="59"/>
        <v>-13846.489999999758</v>
      </c>
      <c r="R562" s="138">
        <f t="shared" si="60"/>
        <v>383.54254093886465</v>
      </c>
    </row>
    <row r="563" spans="1:18" x14ac:dyDescent="0.35">
      <c r="A563" s="144">
        <v>6</v>
      </c>
      <c r="B563" s="145" t="s">
        <v>60</v>
      </c>
      <c r="C563" s="145" t="s">
        <v>406</v>
      </c>
      <c r="D563" s="145" t="s">
        <v>133</v>
      </c>
      <c r="E563" s="145" t="s">
        <v>407</v>
      </c>
      <c r="F563" s="145" t="s">
        <v>180</v>
      </c>
      <c r="G563" s="145" t="s">
        <v>796</v>
      </c>
      <c r="H563" s="146">
        <v>1748</v>
      </c>
      <c r="I563" s="144">
        <v>2</v>
      </c>
      <c r="J563" s="147">
        <f>'เลย '!F111</f>
        <v>83233.350000000006</v>
      </c>
      <c r="K563" s="148">
        <f>SUM('เลย '!AJ111)</f>
        <v>95433.35</v>
      </c>
      <c r="L563" s="149">
        <f>'เลย '!AK111</f>
        <v>917662.29</v>
      </c>
      <c r="M563" s="149">
        <f>'เลย '!AL111</f>
        <v>883114.17</v>
      </c>
      <c r="N563" s="145"/>
      <c r="O563" s="145"/>
      <c r="P563" s="145"/>
      <c r="Q563" s="137">
        <f t="shared" si="59"/>
        <v>34548.119999999995</v>
      </c>
      <c r="R563" s="138">
        <f t="shared" si="60"/>
        <v>524.97842677345545</v>
      </c>
    </row>
    <row r="564" spans="1:18" s="156" customFormat="1" x14ac:dyDescent="0.35">
      <c r="A564" s="150">
        <v>11</v>
      </c>
      <c r="B564" s="151" t="s">
        <v>60</v>
      </c>
      <c r="C564" s="151"/>
      <c r="D564" s="151"/>
      <c r="E564" s="151" t="s">
        <v>77</v>
      </c>
      <c r="F564" s="151"/>
      <c r="G564" s="151" t="s">
        <v>409</v>
      </c>
      <c r="H564" s="157">
        <f>SUM(H558:H563)</f>
        <v>15414</v>
      </c>
      <c r="I564" s="150"/>
      <c r="J564" s="153">
        <f>SUM(J558:J563)</f>
        <v>944951.49</v>
      </c>
      <c r="K564" s="153">
        <f t="shared" ref="K564:M564" si="65">SUM(K558:K563)</f>
        <v>1133362.31</v>
      </c>
      <c r="L564" s="153">
        <f t="shared" si="65"/>
        <v>6937543.4500000002</v>
      </c>
      <c r="M564" s="153">
        <f t="shared" si="65"/>
        <v>6693461.7899999991</v>
      </c>
      <c r="N564" s="151">
        <v>5</v>
      </c>
      <c r="O564" s="151">
        <v>5</v>
      </c>
      <c r="P564" s="151">
        <f>N564-O564</f>
        <v>0</v>
      </c>
      <c r="Q564" s="154">
        <f t="shared" si="59"/>
        <v>244081.66000000108</v>
      </c>
      <c r="R564" s="155">
        <f>L564/H564</f>
        <v>450.08067016997535</v>
      </c>
    </row>
    <row r="565" spans="1:18" x14ac:dyDescent="0.35">
      <c r="A565" s="144">
        <v>1</v>
      </c>
      <c r="B565" s="145" t="s">
        <v>60</v>
      </c>
      <c r="C565" s="145" t="s">
        <v>410</v>
      </c>
      <c r="D565" s="145" t="s">
        <v>137</v>
      </c>
      <c r="E565" s="145" t="s">
        <v>411</v>
      </c>
      <c r="F565" s="145" t="s">
        <v>210</v>
      </c>
      <c r="G565" s="145" t="s">
        <v>412</v>
      </c>
      <c r="H565" s="146"/>
      <c r="I565" s="144"/>
      <c r="J565" s="147"/>
      <c r="K565" s="148"/>
      <c r="L565" s="149"/>
      <c r="M565" s="149"/>
      <c r="N565" s="145"/>
      <c r="O565" s="145"/>
      <c r="P565" s="145"/>
    </row>
    <row r="566" spans="1:18" x14ac:dyDescent="0.35">
      <c r="A566" s="144">
        <v>2</v>
      </c>
      <c r="B566" s="145" t="s">
        <v>60</v>
      </c>
      <c r="C566" s="145" t="s">
        <v>410</v>
      </c>
      <c r="D566" s="145" t="s">
        <v>137</v>
      </c>
      <c r="E566" s="145" t="s">
        <v>411</v>
      </c>
      <c r="F566" s="145" t="s">
        <v>180</v>
      </c>
      <c r="G566" s="145" t="s">
        <v>797</v>
      </c>
      <c r="H566" s="146">
        <v>5082</v>
      </c>
      <c r="I566" s="144">
        <v>4</v>
      </c>
      <c r="J566" s="147">
        <f>'เลย '!F112</f>
        <v>1289415.28</v>
      </c>
      <c r="K566" s="148">
        <f>SUM('เลย '!AJ112)</f>
        <v>1368899.68</v>
      </c>
      <c r="L566" s="149">
        <f>'เลย '!AK112</f>
        <v>2905198.34</v>
      </c>
      <c r="M566" s="149">
        <f>'เลย '!AL112</f>
        <v>1874746.0000000002</v>
      </c>
      <c r="N566" s="145"/>
      <c r="O566" s="145"/>
      <c r="P566" s="145"/>
      <c r="Q566" s="137">
        <f t="shared" si="59"/>
        <v>1030452.3399999996</v>
      </c>
      <c r="R566" s="138">
        <f t="shared" si="60"/>
        <v>571.66437229437224</v>
      </c>
    </row>
    <row r="567" spans="1:18" x14ac:dyDescent="0.35">
      <c r="A567" s="144">
        <v>3</v>
      </c>
      <c r="B567" s="145" t="s">
        <v>60</v>
      </c>
      <c r="C567" s="145" t="s">
        <v>410</v>
      </c>
      <c r="D567" s="145" t="s">
        <v>137</v>
      </c>
      <c r="E567" s="145" t="s">
        <v>411</v>
      </c>
      <c r="F567" s="145" t="s">
        <v>180</v>
      </c>
      <c r="G567" s="145" t="s">
        <v>798</v>
      </c>
      <c r="H567" s="146">
        <v>5235</v>
      </c>
      <c r="I567" s="144">
        <v>4</v>
      </c>
      <c r="J567" s="147">
        <f>'เลย '!F113</f>
        <v>600665.19999999995</v>
      </c>
      <c r="K567" s="148">
        <f>SUM('เลย '!AJ113)</f>
        <v>626107.49</v>
      </c>
      <c r="L567" s="149">
        <f>'เลย '!AK113</f>
        <v>2553516.31</v>
      </c>
      <c r="M567" s="149">
        <f>'เลย '!AL113</f>
        <v>2285729.41</v>
      </c>
      <c r="N567" s="145"/>
      <c r="O567" s="145"/>
      <c r="P567" s="145"/>
      <c r="Q567" s="137">
        <f t="shared" si="59"/>
        <v>267786.89999999991</v>
      </c>
      <c r="R567" s="138">
        <f t="shared" si="60"/>
        <v>487.77770964660937</v>
      </c>
    </row>
    <row r="568" spans="1:18" x14ac:dyDescent="0.35">
      <c r="A568" s="144">
        <v>4</v>
      </c>
      <c r="B568" s="145" t="s">
        <v>60</v>
      </c>
      <c r="C568" s="145" t="s">
        <v>410</v>
      </c>
      <c r="D568" s="145" t="s">
        <v>137</v>
      </c>
      <c r="E568" s="145" t="s">
        <v>411</v>
      </c>
      <c r="F568" s="145" t="s">
        <v>180</v>
      </c>
      <c r="G568" s="145" t="s">
        <v>799</v>
      </c>
      <c r="H568" s="146">
        <v>2707</v>
      </c>
      <c r="I568" s="144">
        <v>2</v>
      </c>
      <c r="J568" s="147">
        <f>'เลย '!F114</f>
        <v>665424</v>
      </c>
      <c r="K568" s="148">
        <f>SUM('เลย '!AJ114)</f>
        <v>661279.69999999995</v>
      </c>
      <c r="L568" s="149">
        <f>'เลย '!AK114</f>
        <v>1502526.58</v>
      </c>
      <c r="M568" s="149">
        <f>'เลย '!AL114</f>
        <v>1169291.81</v>
      </c>
      <c r="N568" s="145"/>
      <c r="O568" s="145"/>
      <c r="P568" s="145"/>
      <c r="Q568" s="137">
        <f t="shared" si="59"/>
        <v>333234.77</v>
      </c>
      <c r="R568" s="138">
        <f t="shared" si="60"/>
        <v>555.05230144070924</v>
      </c>
    </row>
    <row r="569" spans="1:18" x14ac:dyDescent="0.35">
      <c r="A569" s="144">
        <v>5</v>
      </c>
      <c r="B569" s="145" t="s">
        <v>60</v>
      </c>
      <c r="C569" s="145" t="s">
        <v>410</v>
      </c>
      <c r="D569" s="145" t="s">
        <v>137</v>
      </c>
      <c r="E569" s="145" t="s">
        <v>411</v>
      </c>
      <c r="F569" s="145" t="s">
        <v>180</v>
      </c>
      <c r="G569" s="145" t="s">
        <v>800</v>
      </c>
      <c r="H569" s="146">
        <v>4511</v>
      </c>
      <c r="I569" s="144">
        <v>4</v>
      </c>
      <c r="J569" s="147">
        <f>'เลย '!F115</f>
        <v>992310.27</v>
      </c>
      <c r="K569" s="148">
        <f>SUM('เลย '!AJ115)</f>
        <v>1026568.24</v>
      </c>
      <c r="L569" s="149">
        <f>'เลย '!AK115</f>
        <v>2576160.66</v>
      </c>
      <c r="M569" s="149">
        <f>'เลย '!AL115</f>
        <v>1708838.4800000002</v>
      </c>
      <c r="N569" s="145"/>
      <c r="O569" s="145"/>
      <c r="P569" s="145"/>
      <c r="Q569" s="137">
        <f t="shared" si="59"/>
        <v>867322.17999999993</v>
      </c>
      <c r="R569" s="138">
        <f t="shared" si="60"/>
        <v>571.08416315672798</v>
      </c>
    </row>
    <row r="570" spans="1:18" x14ac:dyDescent="0.35">
      <c r="A570" s="144">
        <v>6</v>
      </c>
      <c r="B570" s="145" t="s">
        <v>60</v>
      </c>
      <c r="C570" s="145" t="s">
        <v>410</v>
      </c>
      <c r="D570" s="145" t="s">
        <v>137</v>
      </c>
      <c r="E570" s="145" t="s">
        <v>411</v>
      </c>
      <c r="F570" s="145" t="s">
        <v>180</v>
      </c>
      <c r="G570" s="145" t="s">
        <v>801</v>
      </c>
      <c r="H570" s="146">
        <v>1392</v>
      </c>
      <c r="I570" s="144">
        <v>1</v>
      </c>
      <c r="J570" s="147">
        <f>'เลย '!F116</f>
        <v>271200.08</v>
      </c>
      <c r="K570" s="148">
        <f>SUM('เลย '!AJ116)</f>
        <v>309636.51</v>
      </c>
      <c r="L570" s="149">
        <f>'เลย '!AK116</f>
        <v>958740.5</v>
      </c>
      <c r="M570" s="149">
        <f>'เลย '!AL116</f>
        <v>722236.01</v>
      </c>
      <c r="N570" s="145"/>
      <c r="O570" s="145"/>
      <c r="P570" s="145"/>
      <c r="Q570" s="137">
        <f t="shared" si="59"/>
        <v>236504.49</v>
      </c>
      <c r="R570" s="138">
        <f t="shared" si="60"/>
        <v>688.75035919540232</v>
      </c>
    </row>
    <row r="571" spans="1:18" x14ac:dyDescent="0.35">
      <c r="A571" s="144">
        <v>7</v>
      </c>
      <c r="B571" s="145" t="s">
        <v>60</v>
      </c>
      <c r="C571" s="145" t="s">
        <v>410</v>
      </c>
      <c r="D571" s="145" t="s">
        <v>137</v>
      </c>
      <c r="E571" s="145" t="s">
        <v>411</v>
      </c>
      <c r="F571" s="145" t="s">
        <v>180</v>
      </c>
      <c r="G571" s="145" t="s">
        <v>802</v>
      </c>
      <c r="H571" s="146">
        <v>4729</v>
      </c>
      <c r="I571" s="144">
        <v>4</v>
      </c>
      <c r="J571" s="147">
        <f>'เลย '!F117</f>
        <v>1086925.79</v>
      </c>
      <c r="K571" s="148">
        <f>SUM('เลย '!AJ117)</f>
        <v>725686.43</v>
      </c>
      <c r="L571" s="149">
        <f>'เลย '!AK117</f>
        <v>2958129.4299999997</v>
      </c>
      <c r="M571" s="149">
        <f>'เลย '!AL117</f>
        <v>2553103.12</v>
      </c>
      <c r="N571" s="145"/>
      <c r="O571" s="145"/>
      <c r="P571" s="145"/>
      <c r="Q571" s="137">
        <f t="shared" si="59"/>
        <v>405026.30999999959</v>
      </c>
      <c r="R571" s="138">
        <f t="shared" si="60"/>
        <v>625.52958976527805</v>
      </c>
    </row>
    <row r="572" spans="1:18" s="156" customFormat="1" x14ac:dyDescent="0.35">
      <c r="A572" s="150">
        <v>12</v>
      </c>
      <c r="B572" s="151" t="s">
        <v>60</v>
      </c>
      <c r="C572" s="151"/>
      <c r="D572" s="151"/>
      <c r="E572" s="151" t="s">
        <v>77</v>
      </c>
      <c r="F572" s="151"/>
      <c r="G572" s="151" t="s">
        <v>413</v>
      </c>
      <c r="H572" s="157">
        <f>SUM(H565:H571)</f>
        <v>23656</v>
      </c>
      <c r="I572" s="150"/>
      <c r="J572" s="153">
        <f>SUM(J565:J571)</f>
        <v>4905940.62</v>
      </c>
      <c r="K572" s="153">
        <f t="shared" ref="K572:M572" si="66">SUM(K565:K571)</f>
        <v>4718178.05</v>
      </c>
      <c r="L572" s="153">
        <f t="shared" si="66"/>
        <v>13454271.82</v>
      </c>
      <c r="M572" s="153">
        <f t="shared" si="66"/>
        <v>10313944.830000002</v>
      </c>
      <c r="N572" s="151">
        <v>6</v>
      </c>
      <c r="O572" s="151">
        <v>6</v>
      </c>
      <c r="P572" s="151">
        <f>N572-O572</f>
        <v>0</v>
      </c>
      <c r="Q572" s="154">
        <f t="shared" si="59"/>
        <v>3140326.9899999984</v>
      </c>
      <c r="R572" s="155">
        <f>L572/H572</f>
        <v>568.74669513019956</v>
      </c>
    </row>
    <row r="573" spans="1:18" x14ac:dyDescent="0.35">
      <c r="A573" s="144">
        <v>1</v>
      </c>
      <c r="B573" s="145" t="s">
        <v>60</v>
      </c>
      <c r="C573" s="145" t="s">
        <v>414</v>
      </c>
      <c r="D573" s="145" t="s">
        <v>144</v>
      </c>
      <c r="E573" s="145" t="s">
        <v>415</v>
      </c>
      <c r="F573" s="145" t="s">
        <v>210</v>
      </c>
      <c r="G573" s="145" t="s">
        <v>416</v>
      </c>
      <c r="H573" s="146"/>
      <c r="I573" s="144"/>
      <c r="J573" s="147"/>
      <c r="K573" s="148"/>
      <c r="L573" s="149"/>
      <c r="M573" s="149"/>
      <c r="N573" s="145"/>
      <c r="O573" s="145"/>
      <c r="P573" s="145"/>
    </row>
    <row r="574" spans="1:18" x14ac:dyDescent="0.35">
      <c r="A574" s="144">
        <v>2</v>
      </c>
      <c r="B574" s="145" t="s">
        <v>60</v>
      </c>
      <c r="C574" s="145" t="s">
        <v>414</v>
      </c>
      <c r="D574" s="145" t="s">
        <v>144</v>
      </c>
      <c r="E574" s="145" t="s">
        <v>415</v>
      </c>
      <c r="F574" s="145" t="s">
        <v>180</v>
      </c>
      <c r="G574" s="145" t="s">
        <v>803</v>
      </c>
      <c r="H574" s="146">
        <v>3571</v>
      </c>
      <c r="I574" s="144">
        <v>3</v>
      </c>
      <c r="J574" s="147">
        <f>'เลย '!F118</f>
        <v>604391.78</v>
      </c>
      <c r="K574" s="148">
        <f>SUM('เลย '!AJ118)</f>
        <v>530068.96</v>
      </c>
      <c r="L574" s="149">
        <f>'เลย '!AK118</f>
        <v>1443747.83</v>
      </c>
      <c r="M574" s="149">
        <f>'เลย '!AL118</f>
        <v>1229151.6499999999</v>
      </c>
      <c r="N574" s="145"/>
      <c r="O574" s="145"/>
      <c r="P574" s="145"/>
      <c r="Q574" s="137">
        <f t="shared" si="59"/>
        <v>214596.18000000017</v>
      </c>
      <c r="R574" s="138">
        <f t="shared" si="60"/>
        <v>404.29790814897791</v>
      </c>
    </row>
    <row r="575" spans="1:18" x14ac:dyDescent="0.35">
      <c r="A575" s="144">
        <v>3</v>
      </c>
      <c r="B575" s="145" t="s">
        <v>60</v>
      </c>
      <c r="C575" s="145" t="s">
        <v>414</v>
      </c>
      <c r="D575" s="145" t="s">
        <v>144</v>
      </c>
      <c r="E575" s="145" t="s">
        <v>415</v>
      </c>
      <c r="F575" s="145" t="s">
        <v>180</v>
      </c>
      <c r="G575" s="145" t="s">
        <v>804</v>
      </c>
      <c r="H575" s="146">
        <v>3383</v>
      </c>
      <c r="I575" s="144">
        <v>3</v>
      </c>
      <c r="J575" s="147">
        <f>'เลย '!F119</f>
        <v>730547.8</v>
      </c>
      <c r="K575" s="148">
        <f>SUM('เลย '!AJ119)</f>
        <v>619936.57000000007</v>
      </c>
      <c r="L575" s="149">
        <f>'เลย '!AK119</f>
        <v>1333680.67</v>
      </c>
      <c r="M575" s="149">
        <f>'เลย '!AL119</f>
        <v>1242376.6599999999</v>
      </c>
      <c r="N575" s="145"/>
      <c r="O575" s="145"/>
      <c r="P575" s="145"/>
      <c r="Q575" s="137">
        <f t="shared" si="59"/>
        <v>91304.010000000009</v>
      </c>
      <c r="R575" s="138">
        <f t="shared" si="60"/>
        <v>394.23017144546259</v>
      </c>
    </row>
    <row r="576" spans="1:18" x14ac:dyDescent="0.35">
      <c r="A576" s="144">
        <v>4</v>
      </c>
      <c r="B576" s="145" t="s">
        <v>60</v>
      </c>
      <c r="C576" s="145" t="s">
        <v>414</v>
      </c>
      <c r="D576" s="145" t="s">
        <v>144</v>
      </c>
      <c r="E576" s="145" t="s">
        <v>415</v>
      </c>
      <c r="F576" s="145" t="s">
        <v>180</v>
      </c>
      <c r="G576" s="145" t="s">
        <v>805</v>
      </c>
      <c r="H576" s="146">
        <v>3666</v>
      </c>
      <c r="I576" s="144">
        <v>3</v>
      </c>
      <c r="J576" s="147">
        <f>'เลย '!F120</f>
        <v>900745.85</v>
      </c>
      <c r="K576" s="148">
        <f>SUM('เลย '!AJ120)</f>
        <v>753466.61</v>
      </c>
      <c r="L576" s="149">
        <f>'เลย '!AK120</f>
        <v>1669806.05</v>
      </c>
      <c r="M576" s="149">
        <f>'เลย '!AL120</f>
        <v>1488500.2499999998</v>
      </c>
      <c r="N576" s="145"/>
      <c r="O576" s="145"/>
      <c r="P576" s="145"/>
      <c r="Q576" s="137">
        <f t="shared" si="59"/>
        <v>181305.80000000028</v>
      </c>
      <c r="R576" s="138">
        <f t="shared" si="60"/>
        <v>455.48446535733768</v>
      </c>
    </row>
    <row r="577" spans="1:18" x14ac:dyDescent="0.35">
      <c r="A577" s="144">
        <v>5</v>
      </c>
      <c r="B577" s="145" t="s">
        <v>60</v>
      </c>
      <c r="C577" s="145" t="s">
        <v>414</v>
      </c>
      <c r="D577" s="145" t="s">
        <v>144</v>
      </c>
      <c r="E577" s="145" t="s">
        <v>415</v>
      </c>
      <c r="F577" s="145" t="s">
        <v>180</v>
      </c>
      <c r="G577" s="145" t="s">
        <v>806</v>
      </c>
      <c r="H577" s="146">
        <v>4139</v>
      </c>
      <c r="I577" s="144">
        <v>3</v>
      </c>
      <c r="J577" s="147">
        <f>'เลย '!F121</f>
        <v>422451.07</v>
      </c>
      <c r="K577" s="148">
        <f>SUM('เลย '!AJ121)</f>
        <v>582636.74</v>
      </c>
      <c r="L577" s="149">
        <f>'เลย '!AK121</f>
        <v>1433704.7000000002</v>
      </c>
      <c r="M577" s="149">
        <f>'เลย '!AL121</f>
        <v>1260014.1099999999</v>
      </c>
      <c r="N577" s="145"/>
      <c r="O577" s="145"/>
      <c r="P577" s="145"/>
      <c r="Q577" s="137">
        <f t="shared" si="59"/>
        <v>173690.59000000032</v>
      </c>
      <c r="R577" s="138">
        <f t="shared" si="60"/>
        <v>346.3891519690747</v>
      </c>
    </row>
    <row r="578" spans="1:18" x14ac:dyDescent="0.35">
      <c r="A578" s="144">
        <v>6</v>
      </c>
      <c r="B578" s="145" t="s">
        <v>60</v>
      </c>
      <c r="C578" s="145" t="s">
        <v>414</v>
      </c>
      <c r="D578" s="145" t="s">
        <v>144</v>
      </c>
      <c r="E578" s="145" t="s">
        <v>415</v>
      </c>
      <c r="F578" s="145" t="s">
        <v>180</v>
      </c>
      <c r="G578" s="145" t="s">
        <v>807</v>
      </c>
      <c r="H578" s="146">
        <v>1457</v>
      </c>
      <c r="I578" s="144">
        <v>1</v>
      </c>
      <c r="J578" s="147">
        <f>'เลย '!F122</f>
        <v>352975.94</v>
      </c>
      <c r="K578" s="148">
        <f>SUM('เลย '!AJ122)</f>
        <v>327359.82999999996</v>
      </c>
      <c r="L578" s="149">
        <f>'เลย '!AK122</f>
        <v>1243415.4100000001</v>
      </c>
      <c r="M578" s="149">
        <f>'เลย '!AL122</f>
        <v>1111507.46</v>
      </c>
      <c r="N578" s="145"/>
      <c r="O578" s="145"/>
      <c r="P578" s="145"/>
      <c r="Q578" s="137">
        <f t="shared" si="59"/>
        <v>131907.95000000019</v>
      </c>
      <c r="R578" s="138">
        <f t="shared" si="60"/>
        <v>853.4079684282774</v>
      </c>
    </row>
    <row r="579" spans="1:18" x14ac:dyDescent="0.35">
      <c r="A579" s="144">
        <v>7</v>
      </c>
      <c r="B579" s="145" t="s">
        <v>60</v>
      </c>
      <c r="C579" s="145" t="s">
        <v>414</v>
      </c>
      <c r="D579" s="145" t="s">
        <v>144</v>
      </c>
      <c r="E579" s="145" t="s">
        <v>415</v>
      </c>
      <c r="F579" s="145" t="s">
        <v>180</v>
      </c>
      <c r="G579" s="145" t="s">
        <v>808</v>
      </c>
      <c r="H579" s="146">
        <v>2356</v>
      </c>
      <c r="I579" s="144">
        <v>2</v>
      </c>
      <c r="J579" s="147">
        <f>'เลย '!F123</f>
        <v>371315.37</v>
      </c>
      <c r="K579" s="148">
        <f>SUM('เลย '!AJ123)</f>
        <v>270935.03000000003</v>
      </c>
      <c r="L579" s="149">
        <f>'เลย '!AK123</f>
        <v>1323392.98</v>
      </c>
      <c r="M579" s="149">
        <f>'เลย '!AL123</f>
        <v>1357536.29</v>
      </c>
      <c r="N579" s="145"/>
      <c r="O579" s="145"/>
      <c r="P579" s="145"/>
      <c r="Q579" s="137">
        <f t="shared" si="59"/>
        <v>-34143.310000000056</v>
      </c>
      <c r="R579" s="138">
        <f t="shared" si="60"/>
        <v>561.7117911714771</v>
      </c>
    </row>
    <row r="580" spans="1:18" x14ac:dyDescent="0.35">
      <c r="A580" s="144">
        <v>8</v>
      </c>
      <c r="B580" s="145" t="s">
        <v>60</v>
      </c>
      <c r="C580" s="145" t="s">
        <v>414</v>
      </c>
      <c r="D580" s="145" t="s">
        <v>144</v>
      </c>
      <c r="E580" s="145" t="s">
        <v>415</v>
      </c>
      <c r="F580" s="145" t="s">
        <v>180</v>
      </c>
      <c r="G580" s="145" t="s">
        <v>809</v>
      </c>
      <c r="H580" s="146">
        <v>3094</v>
      </c>
      <c r="I580" s="144">
        <v>3</v>
      </c>
      <c r="J580" s="147">
        <f>'เลย '!F124</f>
        <v>610462.19999999995</v>
      </c>
      <c r="K580" s="148">
        <f>SUM('เลย '!AJ124)</f>
        <v>619381.34</v>
      </c>
      <c r="L580" s="149">
        <f>'เลย '!AK124</f>
        <v>1619695.5499999998</v>
      </c>
      <c r="M580" s="149">
        <f>'เลย '!AL124</f>
        <v>1456967.8599999999</v>
      </c>
      <c r="N580" s="145"/>
      <c r="O580" s="145"/>
      <c r="P580" s="145"/>
      <c r="Q580" s="137">
        <f t="shared" si="59"/>
        <v>162727.68999999994</v>
      </c>
      <c r="R580" s="138">
        <f t="shared" si="60"/>
        <v>523.49565287653513</v>
      </c>
    </row>
    <row r="581" spans="1:18" x14ac:dyDescent="0.35">
      <c r="A581" s="144">
        <v>9</v>
      </c>
      <c r="B581" s="145" t="s">
        <v>60</v>
      </c>
      <c r="C581" s="145" t="s">
        <v>414</v>
      </c>
      <c r="D581" s="145" t="s">
        <v>144</v>
      </c>
      <c r="E581" s="145" t="s">
        <v>415</v>
      </c>
      <c r="F581" s="145" t="s">
        <v>180</v>
      </c>
      <c r="G581" s="145" t="s">
        <v>810</v>
      </c>
      <c r="H581" s="146">
        <v>2499</v>
      </c>
      <c r="I581" s="144">
        <v>2</v>
      </c>
      <c r="J581" s="147">
        <f>'เลย '!F125</f>
        <v>369022.12</v>
      </c>
      <c r="K581" s="148">
        <f>SUM('เลย '!AJ125)</f>
        <v>368066.16</v>
      </c>
      <c r="L581" s="149">
        <f>'เลย '!AK125</f>
        <v>1391318.54</v>
      </c>
      <c r="M581" s="149">
        <f>'เลย '!AL125</f>
        <v>1263955.48</v>
      </c>
      <c r="N581" s="145"/>
      <c r="O581" s="145"/>
      <c r="P581" s="145"/>
      <c r="Q581" s="137">
        <f t="shared" si="59"/>
        <v>127363.06000000006</v>
      </c>
      <c r="R581" s="138">
        <f t="shared" si="60"/>
        <v>556.75011604641861</v>
      </c>
    </row>
    <row r="582" spans="1:18" s="156" customFormat="1" x14ac:dyDescent="0.35">
      <c r="A582" s="150">
        <v>13</v>
      </c>
      <c r="B582" s="151" t="s">
        <v>60</v>
      </c>
      <c r="C582" s="151"/>
      <c r="D582" s="151"/>
      <c r="E582" s="151" t="s">
        <v>77</v>
      </c>
      <c r="F582" s="151"/>
      <c r="G582" s="151" t="s">
        <v>417</v>
      </c>
      <c r="H582" s="157">
        <f>SUM(H573:H581)</f>
        <v>24165</v>
      </c>
      <c r="I582" s="150"/>
      <c r="J582" s="153">
        <f>SUM(J573:J581)</f>
        <v>4361912.13</v>
      </c>
      <c r="K582" s="153">
        <f t="shared" ref="K582:M582" si="67">SUM(K573:K581)</f>
        <v>4071851.24</v>
      </c>
      <c r="L582" s="153">
        <f t="shared" si="67"/>
        <v>11458761.73</v>
      </c>
      <c r="M582" s="153">
        <f t="shared" si="67"/>
        <v>10410009.76</v>
      </c>
      <c r="N582" s="151">
        <v>8</v>
      </c>
      <c r="O582" s="151">
        <v>8</v>
      </c>
      <c r="P582" s="151">
        <f>N582-O582</f>
        <v>0</v>
      </c>
      <c r="Q582" s="154">
        <f t="shared" si="59"/>
        <v>1048751.9700000007</v>
      </c>
      <c r="R582" s="155">
        <f>L582/H582</f>
        <v>474.18836043865093</v>
      </c>
    </row>
    <row r="583" spans="1:18" x14ac:dyDescent="0.35">
      <c r="A583" s="144">
        <v>1</v>
      </c>
      <c r="B583" s="145" t="s">
        <v>60</v>
      </c>
      <c r="C583" s="145" t="s">
        <v>418</v>
      </c>
      <c r="D583" s="145" t="s">
        <v>147</v>
      </c>
      <c r="E583" s="145" t="s">
        <v>419</v>
      </c>
      <c r="F583" s="145" t="s">
        <v>210</v>
      </c>
      <c r="G583" s="145" t="s">
        <v>420</v>
      </c>
      <c r="H583" s="146"/>
      <c r="I583" s="144"/>
      <c r="J583" s="147"/>
      <c r="K583" s="148"/>
      <c r="L583" s="149"/>
      <c r="M583" s="149"/>
      <c r="N583" s="145"/>
      <c r="O583" s="145"/>
      <c r="P583" s="145"/>
    </row>
    <row r="584" spans="1:18" x14ac:dyDescent="0.35">
      <c r="A584" s="144">
        <v>2</v>
      </c>
      <c r="B584" s="145" t="s">
        <v>60</v>
      </c>
      <c r="C584" s="145" t="s">
        <v>418</v>
      </c>
      <c r="D584" s="145" t="s">
        <v>147</v>
      </c>
      <c r="E584" s="145" t="s">
        <v>419</v>
      </c>
      <c r="F584" s="145" t="s">
        <v>180</v>
      </c>
      <c r="G584" s="145" t="s">
        <v>811</v>
      </c>
      <c r="H584" s="146">
        <v>5132</v>
      </c>
      <c r="I584" s="144">
        <v>4</v>
      </c>
      <c r="J584" s="147">
        <f>'เลย '!F126</f>
        <v>762218.2</v>
      </c>
      <c r="K584" s="148">
        <f>SUM('เลย '!AJ126)</f>
        <v>671427.25</v>
      </c>
      <c r="L584" s="149">
        <f>'เลย '!AK126</f>
        <v>2646002.5099999998</v>
      </c>
      <c r="M584" s="149">
        <f>'เลย '!AL126</f>
        <v>2211953.2599999998</v>
      </c>
      <c r="N584" s="145"/>
      <c r="O584" s="145"/>
      <c r="P584" s="145"/>
      <c r="Q584" s="137">
        <f t="shared" ref="Q584:Q646" si="68">L584-M584</f>
        <v>434049.25</v>
      </c>
      <c r="R584" s="138">
        <f t="shared" ref="R584:R646" si="69">L584/H584</f>
        <v>515.58895362431792</v>
      </c>
    </row>
    <row r="585" spans="1:18" x14ac:dyDescent="0.35">
      <c r="A585" s="144">
        <v>3</v>
      </c>
      <c r="B585" s="145" t="s">
        <v>60</v>
      </c>
      <c r="C585" s="145" t="s">
        <v>418</v>
      </c>
      <c r="D585" s="145" t="s">
        <v>147</v>
      </c>
      <c r="E585" s="145" t="s">
        <v>419</v>
      </c>
      <c r="F585" s="145" t="s">
        <v>180</v>
      </c>
      <c r="G585" s="145" t="s">
        <v>812</v>
      </c>
      <c r="H585" s="146">
        <v>2779</v>
      </c>
      <c r="I585" s="144">
        <v>2</v>
      </c>
      <c r="J585" s="147">
        <f>'เลย '!F127</f>
        <v>683600.76</v>
      </c>
      <c r="K585" s="148">
        <f>SUM('เลย '!AJ127)</f>
        <v>672044.58</v>
      </c>
      <c r="L585" s="149">
        <f>'เลย '!AK127</f>
        <v>2096118.85</v>
      </c>
      <c r="M585" s="149">
        <f>'เลย '!AL127</f>
        <v>1454044.03</v>
      </c>
      <c r="N585" s="145"/>
      <c r="O585" s="145"/>
      <c r="P585" s="145"/>
      <c r="Q585" s="137">
        <f t="shared" si="68"/>
        <v>642074.82000000007</v>
      </c>
      <c r="R585" s="138">
        <f t="shared" si="69"/>
        <v>754.27090680100764</v>
      </c>
    </row>
    <row r="586" spans="1:18" x14ac:dyDescent="0.35">
      <c r="A586" s="144">
        <v>4</v>
      </c>
      <c r="B586" s="145" t="s">
        <v>60</v>
      </c>
      <c r="C586" s="145" t="s">
        <v>418</v>
      </c>
      <c r="D586" s="145" t="s">
        <v>147</v>
      </c>
      <c r="E586" s="145" t="s">
        <v>419</v>
      </c>
      <c r="F586" s="145" t="s">
        <v>180</v>
      </c>
      <c r="G586" s="145" t="s">
        <v>813</v>
      </c>
      <c r="H586" s="146">
        <v>5936</v>
      </c>
      <c r="I586" s="144">
        <v>4</v>
      </c>
      <c r="J586" s="147">
        <f>'เลย '!F128</f>
        <v>945671.91</v>
      </c>
      <c r="K586" s="148">
        <f>SUM('เลย '!AJ128)</f>
        <v>761715.57000000007</v>
      </c>
      <c r="L586" s="149">
        <f>'เลย '!AK128</f>
        <v>2972548.0700000003</v>
      </c>
      <c r="M586" s="149">
        <f>'เลย '!AL128</f>
        <v>2207773.2999999998</v>
      </c>
      <c r="N586" s="145"/>
      <c r="O586" s="145"/>
      <c r="P586" s="145"/>
      <c r="Q586" s="137">
        <f t="shared" si="68"/>
        <v>764774.77000000048</v>
      </c>
      <c r="R586" s="138">
        <f t="shared" si="69"/>
        <v>500.76618429919142</v>
      </c>
    </row>
    <row r="587" spans="1:18" x14ac:dyDescent="0.35">
      <c r="A587" s="144">
        <v>5</v>
      </c>
      <c r="B587" s="145" t="s">
        <v>60</v>
      </c>
      <c r="C587" s="145" t="s">
        <v>418</v>
      </c>
      <c r="D587" s="145" t="s">
        <v>147</v>
      </c>
      <c r="E587" s="145" t="s">
        <v>419</v>
      </c>
      <c r="F587" s="145" t="s">
        <v>180</v>
      </c>
      <c r="G587" s="145" t="s">
        <v>814</v>
      </c>
      <c r="H587" s="146">
        <v>2905</v>
      </c>
      <c r="I587" s="144">
        <v>2</v>
      </c>
      <c r="J587" s="147">
        <f>'เลย '!F129</f>
        <v>641274.04</v>
      </c>
      <c r="K587" s="148">
        <f>SUM('เลย '!AJ129)</f>
        <v>598383.83000000007</v>
      </c>
      <c r="L587" s="149">
        <f>'เลย '!AK129</f>
        <v>1527321.3399999999</v>
      </c>
      <c r="M587" s="149">
        <f>'เลย '!AL129</f>
        <v>1124657.1000000001</v>
      </c>
      <c r="N587" s="145"/>
      <c r="O587" s="145"/>
      <c r="P587" s="145"/>
      <c r="Q587" s="137">
        <f t="shared" si="68"/>
        <v>402664.23999999976</v>
      </c>
      <c r="R587" s="138">
        <f t="shared" si="69"/>
        <v>525.75605507745263</v>
      </c>
    </row>
    <row r="588" spans="1:18" x14ac:dyDescent="0.35">
      <c r="A588" s="144">
        <v>6</v>
      </c>
      <c r="B588" s="145" t="s">
        <v>60</v>
      </c>
      <c r="C588" s="145" t="s">
        <v>418</v>
      </c>
      <c r="D588" s="145" t="s">
        <v>147</v>
      </c>
      <c r="E588" s="145" t="s">
        <v>419</v>
      </c>
      <c r="F588" s="145" t="s">
        <v>180</v>
      </c>
      <c r="G588" s="145" t="s">
        <v>815</v>
      </c>
      <c r="H588" s="146">
        <v>2680</v>
      </c>
      <c r="I588" s="144">
        <v>2</v>
      </c>
      <c r="J588" s="147">
        <f>'เลย '!F130</f>
        <v>408310.53</v>
      </c>
      <c r="K588" s="148">
        <f>SUM('เลย '!AJ130)</f>
        <v>307160.45</v>
      </c>
      <c r="L588" s="149">
        <f>'เลย '!AK130</f>
        <v>1221470.2999999998</v>
      </c>
      <c r="M588" s="149">
        <f>'เลย '!AL130</f>
        <v>1165348.6199999999</v>
      </c>
      <c r="N588" s="145"/>
      <c r="O588" s="145"/>
      <c r="P588" s="145"/>
      <c r="Q588" s="137">
        <f t="shared" si="68"/>
        <v>56121.679999999935</v>
      </c>
      <c r="R588" s="138">
        <f t="shared" si="69"/>
        <v>455.77249999999992</v>
      </c>
    </row>
    <row r="589" spans="1:18" s="156" customFormat="1" x14ac:dyDescent="0.35">
      <c r="A589" s="150">
        <v>14</v>
      </c>
      <c r="B589" s="151" t="s">
        <v>60</v>
      </c>
      <c r="C589" s="151"/>
      <c r="D589" s="151"/>
      <c r="E589" s="151" t="s">
        <v>77</v>
      </c>
      <c r="F589" s="151"/>
      <c r="G589" s="151" t="s">
        <v>421</v>
      </c>
      <c r="H589" s="157">
        <f>SUM(H583:H588)</f>
        <v>19432</v>
      </c>
      <c r="I589" s="150"/>
      <c r="J589" s="153">
        <f>SUM(J583:J588)</f>
        <v>3441075.4400000004</v>
      </c>
      <c r="K589" s="153">
        <f t="shared" ref="K589:M589" si="70">SUM(K583:K588)</f>
        <v>3010731.6800000006</v>
      </c>
      <c r="L589" s="153">
        <f t="shared" si="70"/>
        <v>10463461.07</v>
      </c>
      <c r="M589" s="153">
        <f t="shared" si="70"/>
        <v>8163776.3099999996</v>
      </c>
      <c r="N589" s="151">
        <v>5</v>
      </c>
      <c r="O589" s="151">
        <v>5</v>
      </c>
      <c r="P589" s="151">
        <f>N589-O589</f>
        <v>0</v>
      </c>
      <c r="Q589" s="154">
        <f t="shared" si="68"/>
        <v>2299684.7600000007</v>
      </c>
      <c r="R589" s="155">
        <f t="shared" si="69"/>
        <v>538.4654729312474</v>
      </c>
    </row>
    <row r="590" spans="1:18" s="156" customFormat="1" ht="21.75" thickBot="1" x14ac:dyDescent="0.4">
      <c r="A590" s="165"/>
      <c r="B590" s="166" t="s">
        <v>60</v>
      </c>
      <c r="C590" s="166" t="s">
        <v>60</v>
      </c>
      <c r="D590" s="166" t="s">
        <v>60</v>
      </c>
      <c r="E590" s="166" t="s">
        <v>60</v>
      </c>
      <c r="F590" s="166"/>
      <c r="G590" s="166" t="s">
        <v>422</v>
      </c>
      <c r="H590" s="167">
        <f>H455+H462+H478+H490+H505+H512+H520+H531+H550+H557+H564+H572+H582+H589</f>
        <v>406899</v>
      </c>
      <c r="I590" s="165"/>
      <c r="J590" s="168">
        <f>J455+J462+J478+J490+J505+J512+J520+J531+J550+J557+J564+J572+J582+J589</f>
        <v>67695901.38000001</v>
      </c>
      <c r="K590" s="169">
        <f>K455+K462+K478+K490+K505+K512+K520+K531+K550+K557+K564+K572+K582+K589</f>
        <v>72717751.670000017</v>
      </c>
      <c r="L590" s="168">
        <f t="shared" ref="L590:M590" si="71">L455+L462+L478+L490+L505+L512+L520+L531+L550+L557+L564+L572+L582+L589</f>
        <v>204245980.45999995</v>
      </c>
      <c r="M590" s="168">
        <f t="shared" si="71"/>
        <v>178384408.53999999</v>
      </c>
      <c r="N590" s="166">
        <f>N455+N462+N478+N490+N505+N512+N520+N531+N550+N557+N564+N572+N582+N589</f>
        <v>127</v>
      </c>
      <c r="O590" s="166">
        <f>O455+O462+O478+O490+O505+O512+O520+O531+O550+O557+O564+O572+O582+O589</f>
        <v>127</v>
      </c>
      <c r="P590" s="166">
        <f>N590-O590</f>
        <v>0</v>
      </c>
      <c r="Q590" s="154">
        <f t="shared" si="68"/>
        <v>25861571.919999957</v>
      </c>
      <c r="R590" s="155">
        <f t="shared" si="69"/>
        <v>501.9574402001478</v>
      </c>
    </row>
    <row r="591" spans="1:18" ht="22.5" thickTop="1" thickBot="1" x14ac:dyDescent="0.4">
      <c r="A591" s="170"/>
      <c r="B591" s="171"/>
      <c r="C591" s="171"/>
      <c r="D591" s="171"/>
      <c r="E591" s="308" t="s">
        <v>423</v>
      </c>
      <c r="F591" s="309"/>
      <c r="G591" s="310"/>
      <c r="H591" s="172"/>
      <c r="I591" s="170"/>
      <c r="J591" s="173">
        <f>J590/O590</f>
        <v>533038.59354330716</v>
      </c>
      <c r="K591" s="174">
        <f>K590/O590</f>
        <v>572580.72181102377</v>
      </c>
      <c r="L591" s="173">
        <f>L590/O590</f>
        <v>1608236.0666141729</v>
      </c>
      <c r="M591" s="173">
        <f>M590/O590</f>
        <v>1404601.6420472441</v>
      </c>
      <c r="N591" s="222"/>
      <c r="O591" s="222"/>
      <c r="P591" s="222"/>
      <c r="Q591" s="137">
        <f t="shared" si="68"/>
        <v>203634.42456692876</v>
      </c>
    </row>
    <row r="592" spans="1:18" ht="21.75" thickTop="1" x14ac:dyDescent="0.35">
      <c r="A592" s="175">
        <v>1</v>
      </c>
      <c r="B592" s="176" t="s">
        <v>62</v>
      </c>
      <c r="C592" s="176" t="s">
        <v>424</v>
      </c>
      <c r="D592" s="176" t="s">
        <v>425</v>
      </c>
      <c r="E592" s="176" t="s">
        <v>426</v>
      </c>
      <c r="F592" s="176" t="s">
        <v>177</v>
      </c>
      <c r="G592" s="176" t="s">
        <v>427</v>
      </c>
      <c r="H592" s="177"/>
      <c r="I592" s="175"/>
      <c r="J592" s="178"/>
      <c r="K592" s="179"/>
      <c r="L592" s="180"/>
      <c r="M592" s="180"/>
      <c r="N592" s="176"/>
      <c r="O592" s="176"/>
      <c r="P592" s="176"/>
    </row>
    <row r="593" spans="1:18" x14ac:dyDescent="0.35">
      <c r="A593" s="144">
        <v>2</v>
      </c>
      <c r="B593" s="145" t="s">
        <v>62</v>
      </c>
      <c r="C593" s="145" t="s">
        <v>424</v>
      </c>
      <c r="D593" s="145" t="s">
        <v>425</v>
      </c>
      <c r="E593" s="145" t="s">
        <v>426</v>
      </c>
      <c r="F593" s="145" t="s">
        <v>180</v>
      </c>
      <c r="G593" s="145" t="s">
        <v>1028</v>
      </c>
      <c r="H593" s="146">
        <v>4017</v>
      </c>
      <c r="I593" s="144">
        <v>3</v>
      </c>
      <c r="J593" s="147">
        <f>หนองคาย!F12</f>
        <v>358265.53</v>
      </c>
      <c r="K593" s="148">
        <f>หนองคาย!AK12</f>
        <v>385518.54000000004</v>
      </c>
      <c r="L593" s="149">
        <f>หนองคาย!AL12</f>
        <v>2629510.48</v>
      </c>
      <c r="M593" s="149">
        <f>หนองคาย!AM12</f>
        <v>2366397.25</v>
      </c>
      <c r="N593" s="145"/>
      <c r="O593" s="145"/>
      <c r="P593" s="145"/>
      <c r="Q593" s="137">
        <f t="shared" si="68"/>
        <v>263113.23</v>
      </c>
      <c r="R593" s="138">
        <f t="shared" si="69"/>
        <v>654.59558874782181</v>
      </c>
    </row>
    <row r="594" spans="1:18" x14ac:dyDescent="0.35">
      <c r="A594" s="144">
        <v>3</v>
      </c>
      <c r="B594" s="145" t="s">
        <v>62</v>
      </c>
      <c r="C594" s="145" t="s">
        <v>424</v>
      </c>
      <c r="D594" s="145" t="s">
        <v>425</v>
      </c>
      <c r="E594" s="145" t="s">
        <v>426</v>
      </c>
      <c r="F594" s="145" t="s">
        <v>180</v>
      </c>
      <c r="G594" s="145" t="s">
        <v>1029</v>
      </c>
      <c r="H594" s="146">
        <v>4254</v>
      </c>
      <c r="I594" s="144">
        <v>3</v>
      </c>
      <c r="J594" s="147">
        <f>หนองคาย!F13</f>
        <v>318727.52</v>
      </c>
      <c r="K594" s="148">
        <f>หนองคาย!AK13</f>
        <v>517269.48</v>
      </c>
      <c r="L594" s="149">
        <f>หนองคาย!AL13</f>
        <v>2015608.2399999998</v>
      </c>
      <c r="M594" s="149">
        <f>หนองคาย!AM13</f>
        <v>1831871.15</v>
      </c>
      <c r="N594" s="145"/>
      <c r="O594" s="145"/>
      <c r="P594" s="145"/>
      <c r="Q594" s="137">
        <f t="shared" si="68"/>
        <v>183737.08999999985</v>
      </c>
      <c r="R594" s="138">
        <f t="shared" si="69"/>
        <v>473.81481899388803</v>
      </c>
    </row>
    <row r="595" spans="1:18" x14ac:dyDescent="0.35">
      <c r="A595" s="144">
        <v>4</v>
      </c>
      <c r="B595" s="145" t="s">
        <v>62</v>
      </c>
      <c r="C595" s="145" t="s">
        <v>424</v>
      </c>
      <c r="D595" s="145" t="s">
        <v>425</v>
      </c>
      <c r="E595" s="145" t="s">
        <v>426</v>
      </c>
      <c r="F595" s="145" t="s">
        <v>180</v>
      </c>
      <c r="G595" s="145" t="s">
        <v>1030</v>
      </c>
      <c r="H595" s="146">
        <v>2828</v>
      </c>
      <c r="I595" s="144">
        <v>2</v>
      </c>
      <c r="J595" s="147">
        <f>หนองคาย!F14</f>
        <v>146358.15</v>
      </c>
      <c r="K595" s="148">
        <f>หนองคาย!AK14</f>
        <v>461151.00999999995</v>
      </c>
      <c r="L595" s="149">
        <f>หนองคาย!AL14</f>
        <v>1630185.79</v>
      </c>
      <c r="M595" s="149">
        <f>หนองคาย!AM14</f>
        <v>1587672.54</v>
      </c>
      <c r="N595" s="145"/>
      <c r="O595" s="145"/>
      <c r="P595" s="145"/>
      <c r="Q595" s="137">
        <f t="shared" si="68"/>
        <v>42513.25</v>
      </c>
      <c r="R595" s="138">
        <f t="shared" si="69"/>
        <v>576.44476308345122</v>
      </c>
    </row>
    <row r="596" spans="1:18" x14ac:dyDescent="0.35">
      <c r="A596" s="144">
        <v>5</v>
      </c>
      <c r="B596" s="145" t="s">
        <v>62</v>
      </c>
      <c r="C596" s="145" t="s">
        <v>424</v>
      </c>
      <c r="D596" s="145" t="s">
        <v>425</v>
      </c>
      <c r="E596" s="145" t="s">
        <v>426</v>
      </c>
      <c r="F596" s="145" t="s">
        <v>180</v>
      </c>
      <c r="G596" s="145" t="s">
        <v>1031</v>
      </c>
      <c r="H596" s="146">
        <v>4184</v>
      </c>
      <c r="I596" s="144">
        <v>3</v>
      </c>
      <c r="J596" s="147">
        <f>หนองคาย!F15</f>
        <v>662263.56999999995</v>
      </c>
      <c r="K596" s="148">
        <f>หนองคาย!AK15</f>
        <v>706742.34999999986</v>
      </c>
      <c r="L596" s="149">
        <f>หนองคาย!AL15</f>
        <v>2699419.59</v>
      </c>
      <c r="M596" s="149">
        <f>หนองคาย!AM15</f>
        <v>2218674.1799999997</v>
      </c>
      <c r="N596" s="145"/>
      <c r="O596" s="145"/>
      <c r="P596" s="145"/>
      <c r="Q596" s="137">
        <f t="shared" si="68"/>
        <v>480745.41000000015</v>
      </c>
      <c r="R596" s="138">
        <f t="shared" si="69"/>
        <v>645.17676625239005</v>
      </c>
    </row>
    <row r="597" spans="1:18" x14ac:dyDescent="0.35">
      <c r="A597" s="144">
        <v>6</v>
      </c>
      <c r="B597" s="145" t="s">
        <v>62</v>
      </c>
      <c r="C597" s="145" t="s">
        <v>424</v>
      </c>
      <c r="D597" s="145" t="s">
        <v>425</v>
      </c>
      <c r="E597" s="145" t="s">
        <v>426</v>
      </c>
      <c r="F597" s="145" t="s">
        <v>180</v>
      </c>
      <c r="G597" s="145" t="s">
        <v>1032</v>
      </c>
      <c r="H597" s="146">
        <v>7069</v>
      </c>
      <c r="I597" s="144">
        <v>5</v>
      </c>
      <c r="J597" s="147">
        <f>หนองคาย!F16</f>
        <v>591259.15</v>
      </c>
      <c r="K597" s="148">
        <f>หนองคาย!AK16</f>
        <v>750619.6</v>
      </c>
      <c r="L597" s="149">
        <f>หนองคาย!AL16</f>
        <v>2963401.1399999997</v>
      </c>
      <c r="M597" s="149">
        <f>หนองคาย!AM16</f>
        <v>2614532.06</v>
      </c>
      <c r="N597" s="145"/>
      <c r="O597" s="145"/>
      <c r="P597" s="145"/>
      <c r="Q597" s="137">
        <f t="shared" si="68"/>
        <v>348869.07999999961</v>
      </c>
      <c r="R597" s="138">
        <f t="shared" si="69"/>
        <v>419.21079926439376</v>
      </c>
    </row>
    <row r="598" spans="1:18" x14ac:dyDescent="0.35">
      <c r="A598" s="144">
        <v>7</v>
      </c>
      <c r="B598" s="145" t="s">
        <v>62</v>
      </c>
      <c r="C598" s="145" t="s">
        <v>424</v>
      </c>
      <c r="D598" s="145" t="s">
        <v>425</v>
      </c>
      <c r="E598" s="145" t="s">
        <v>426</v>
      </c>
      <c r="F598" s="145" t="s">
        <v>180</v>
      </c>
      <c r="G598" s="145" t="s">
        <v>1033</v>
      </c>
      <c r="H598" s="146">
        <v>6198</v>
      </c>
      <c r="I598" s="144">
        <v>5</v>
      </c>
      <c r="J598" s="147">
        <f>หนองคาย!F17</f>
        <v>553489.72</v>
      </c>
      <c r="K598" s="148">
        <f>หนองคาย!AK17</f>
        <v>545853.03</v>
      </c>
      <c r="L598" s="149">
        <f>หนองคาย!AL17</f>
        <v>1921491.43</v>
      </c>
      <c r="M598" s="149">
        <f>หนองคาย!AM17</f>
        <v>1920636.33</v>
      </c>
      <c r="N598" s="145"/>
      <c r="O598" s="145"/>
      <c r="P598" s="145"/>
      <c r="Q598" s="137">
        <f t="shared" si="68"/>
        <v>855.0999999998603</v>
      </c>
      <c r="R598" s="138">
        <f t="shared" si="69"/>
        <v>310.0179783801226</v>
      </c>
    </row>
    <row r="599" spans="1:18" x14ac:dyDescent="0.35">
      <c r="A599" s="144">
        <v>8</v>
      </c>
      <c r="B599" s="145" t="s">
        <v>62</v>
      </c>
      <c r="C599" s="145" t="s">
        <v>424</v>
      </c>
      <c r="D599" s="145" t="s">
        <v>425</v>
      </c>
      <c r="E599" s="145" t="s">
        <v>426</v>
      </c>
      <c r="F599" s="145" t="s">
        <v>180</v>
      </c>
      <c r="G599" s="145" t="s">
        <v>1034</v>
      </c>
      <c r="H599" s="146">
        <v>2120</v>
      </c>
      <c r="I599" s="144">
        <v>2</v>
      </c>
      <c r="J599" s="147">
        <f>หนองคาย!F18</f>
        <v>339975.05</v>
      </c>
      <c r="K599" s="148">
        <f>หนองคาย!AK18</f>
        <v>375391.11</v>
      </c>
      <c r="L599" s="149">
        <f>หนองคาย!AL18</f>
        <v>5019930.0999999996</v>
      </c>
      <c r="M599" s="149">
        <f>หนองคาย!AM18</f>
        <v>1983790.8299999998</v>
      </c>
      <c r="N599" s="145"/>
      <c r="O599" s="145"/>
      <c r="P599" s="145"/>
      <c r="Q599" s="137">
        <f t="shared" si="68"/>
        <v>3036139.2699999996</v>
      </c>
      <c r="R599" s="138">
        <f t="shared" si="69"/>
        <v>2367.8915566037736</v>
      </c>
    </row>
    <row r="600" spans="1:18" x14ac:dyDescent="0.35">
      <c r="A600" s="144">
        <v>9</v>
      </c>
      <c r="B600" s="145" t="s">
        <v>62</v>
      </c>
      <c r="C600" s="145" t="s">
        <v>424</v>
      </c>
      <c r="D600" s="145" t="s">
        <v>425</v>
      </c>
      <c r="E600" s="145" t="s">
        <v>426</v>
      </c>
      <c r="F600" s="145" t="s">
        <v>180</v>
      </c>
      <c r="G600" s="145" t="s">
        <v>1035</v>
      </c>
      <c r="H600" s="146">
        <v>808</v>
      </c>
      <c r="I600" s="144">
        <v>1</v>
      </c>
      <c r="J600" s="147">
        <f>หนองคาย!F19</f>
        <v>324084.57</v>
      </c>
      <c r="K600" s="148">
        <f>หนองคาย!AK19</f>
        <v>392294.29000000004</v>
      </c>
      <c r="L600" s="149">
        <f>หนองคาย!AL19</f>
        <v>1464112.2200000002</v>
      </c>
      <c r="M600" s="149">
        <f>หนองคาย!AM19</f>
        <v>1240960.1400000001</v>
      </c>
      <c r="N600" s="145"/>
      <c r="O600" s="145"/>
      <c r="P600" s="145"/>
      <c r="Q600" s="137">
        <f t="shared" si="68"/>
        <v>223152.08000000007</v>
      </c>
      <c r="R600" s="138">
        <f t="shared" si="69"/>
        <v>1812.0200742574259</v>
      </c>
    </row>
    <row r="601" spans="1:18" x14ac:dyDescent="0.35">
      <c r="A601" s="144">
        <v>10</v>
      </c>
      <c r="B601" s="145" t="s">
        <v>62</v>
      </c>
      <c r="C601" s="145" t="s">
        <v>424</v>
      </c>
      <c r="D601" s="145" t="s">
        <v>425</v>
      </c>
      <c r="E601" s="145" t="s">
        <v>426</v>
      </c>
      <c r="F601" s="145" t="s">
        <v>180</v>
      </c>
      <c r="G601" s="145" t="s">
        <v>1036</v>
      </c>
      <c r="H601" s="146">
        <v>5257</v>
      </c>
      <c r="I601" s="144">
        <v>4</v>
      </c>
      <c r="J601" s="147">
        <f>หนองคาย!F20</f>
        <v>898096.29</v>
      </c>
      <c r="K601" s="148">
        <f>หนองคาย!AK20</f>
        <v>1061871.17</v>
      </c>
      <c r="L601" s="149">
        <f>หนองคาย!AL20</f>
        <v>2543289.2599999998</v>
      </c>
      <c r="M601" s="149">
        <f>หนองคาย!AM20</f>
        <v>1723873.47</v>
      </c>
      <c r="N601" s="145"/>
      <c r="O601" s="145"/>
      <c r="P601" s="145"/>
      <c r="Q601" s="137">
        <f t="shared" si="68"/>
        <v>819415.7899999998</v>
      </c>
      <c r="R601" s="138">
        <f t="shared" si="69"/>
        <v>483.79099486399082</v>
      </c>
    </row>
    <row r="602" spans="1:18" x14ac:dyDescent="0.35">
      <c r="A602" s="144">
        <v>11</v>
      </c>
      <c r="B602" s="145" t="s">
        <v>62</v>
      </c>
      <c r="C602" s="145" t="s">
        <v>424</v>
      </c>
      <c r="D602" s="145" t="s">
        <v>425</v>
      </c>
      <c r="E602" s="145" t="s">
        <v>426</v>
      </c>
      <c r="F602" s="145" t="s">
        <v>180</v>
      </c>
      <c r="G602" s="145" t="s">
        <v>1037</v>
      </c>
      <c r="H602" s="146">
        <v>5547</v>
      </c>
      <c r="I602" s="144">
        <v>4</v>
      </c>
      <c r="J602" s="147">
        <f>หนองคาย!F21</f>
        <v>603003.52</v>
      </c>
      <c r="K602" s="148">
        <f>หนองคาย!AK21</f>
        <v>656446.1100000001</v>
      </c>
      <c r="L602" s="149">
        <f>หนองคาย!AL21</f>
        <v>4963208.66</v>
      </c>
      <c r="M602" s="149">
        <f>หนองคาย!AM21</f>
        <v>2771171.52</v>
      </c>
      <c r="N602" s="145"/>
      <c r="O602" s="145"/>
      <c r="P602" s="145"/>
      <c r="Q602" s="137">
        <f t="shared" si="68"/>
        <v>2192037.14</v>
      </c>
      <c r="R602" s="138">
        <f t="shared" si="69"/>
        <v>894.75548224265367</v>
      </c>
    </row>
    <row r="603" spans="1:18" x14ac:dyDescent="0.35">
      <c r="A603" s="144">
        <v>12</v>
      </c>
      <c r="B603" s="145" t="s">
        <v>62</v>
      </c>
      <c r="C603" s="145" t="s">
        <v>424</v>
      </c>
      <c r="D603" s="145" t="s">
        <v>425</v>
      </c>
      <c r="E603" s="145" t="s">
        <v>426</v>
      </c>
      <c r="F603" s="145" t="s">
        <v>180</v>
      </c>
      <c r="G603" s="145" t="s">
        <v>1038</v>
      </c>
      <c r="H603" s="146">
        <v>4817</v>
      </c>
      <c r="I603" s="144">
        <v>4</v>
      </c>
      <c r="J603" s="147">
        <f>หนองคาย!F22</f>
        <v>800410.31</v>
      </c>
      <c r="K603" s="148">
        <f>หนองคาย!AK22</f>
        <v>835882.9800000001</v>
      </c>
      <c r="L603" s="149">
        <f>หนองคาย!AL22</f>
        <v>2253997.86</v>
      </c>
      <c r="M603" s="149">
        <f>หนองคาย!AM22</f>
        <v>2144042.89</v>
      </c>
      <c r="N603" s="145"/>
      <c r="O603" s="145"/>
      <c r="P603" s="145"/>
      <c r="Q603" s="137">
        <f t="shared" si="68"/>
        <v>109954.96999999974</v>
      </c>
      <c r="R603" s="138">
        <f t="shared" si="69"/>
        <v>467.92565082001244</v>
      </c>
    </row>
    <row r="604" spans="1:18" x14ac:dyDescent="0.35">
      <c r="A604" s="144">
        <v>13</v>
      </c>
      <c r="B604" s="145" t="s">
        <v>62</v>
      </c>
      <c r="C604" s="145" t="s">
        <v>424</v>
      </c>
      <c r="D604" s="145" t="s">
        <v>425</v>
      </c>
      <c r="E604" s="145" t="s">
        <v>426</v>
      </c>
      <c r="F604" s="145" t="s">
        <v>180</v>
      </c>
      <c r="G604" s="145" t="s">
        <v>1039</v>
      </c>
      <c r="H604" s="146">
        <v>4661</v>
      </c>
      <c r="I604" s="144">
        <v>4</v>
      </c>
      <c r="J604" s="147">
        <f>หนองคาย!F23</f>
        <v>222207.33</v>
      </c>
      <c r="K604" s="148">
        <f>หนองคาย!AK23</f>
        <v>478475.53999999992</v>
      </c>
      <c r="L604" s="149">
        <f>หนองคาย!AL23</f>
        <v>2968708.8600000003</v>
      </c>
      <c r="M604" s="149">
        <f>หนองคาย!AM23</f>
        <v>2152981.36</v>
      </c>
      <c r="N604" s="145"/>
      <c r="O604" s="145"/>
      <c r="P604" s="145"/>
      <c r="Q604" s="137">
        <f t="shared" si="68"/>
        <v>815727.50000000047</v>
      </c>
      <c r="R604" s="138">
        <f t="shared" si="69"/>
        <v>636.92530787384692</v>
      </c>
    </row>
    <row r="605" spans="1:18" x14ac:dyDescent="0.35">
      <c r="A605" s="144">
        <v>14</v>
      </c>
      <c r="B605" s="145" t="s">
        <v>62</v>
      </c>
      <c r="C605" s="145" t="s">
        <v>424</v>
      </c>
      <c r="D605" s="145" t="s">
        <v>425</v>
      </c>
      <c r="E605" s="145" t="s">
        <v>426</v>
      </c>
      <c r="F605" s="145" t="s">
        <v>180</v>
      </c>
      <c r="G605" s="145" t="s">
        <v>1040</v>
      </c>
      <c r="H605" s="146">
        <v>7585</v>
      </c>
      <c r="I605" s="144">
        <v>5</v>
      </c>
      <c r="J605" s="147">
        <f>หนองคาย!F24</f>
        <v>2791590.75</v>
      </c>
      <c r="K605" s="148">
        <f>หนองคาย!AK24</f>
        <v>2822698.3000000003</v>
      </c>
      <c r="L605" s="149">
        <f>หนองคาย!AL24</f>
        <v>3298868.8600000003</v>
      </c>
      <c r="M605" s="149">
        <f>หนองคาย!AM24</f>
        <v>3157076.05</v>
      </c>
      <c r="N605" s="145"/>
      <c r="O605" s="145"/>
      <c r="P605" s="145"/>
      <c r="Q605" s="137">
        <f t="shared" si="68"/>
        <v>141792.81000000052</v>
      </c>
      <c r="R605" s="138">
        <f t="shared" si="69"/>
        <v>434.92008701384316</v>
      </c>
    </row>
    <row r="606" spans="1:18" x14ac:dyDescent="0.35">
      <c r="A606" s="144">
        <v>15</v>
      </c>
      <c r="B606" s="145" t="s">
        <v>62</v>
      </c>
      <c r="C606" s="145" t="s">
        <v>424</v>
      </c>
      <c r="D606" s="145" t="s">
        <v>425</v>
      </c>
      <c r="E606" s="145" t="s">
        <v>426</v>
      </c>
      <c r="F606" s="145" t="s">
        <v>180</v>
      </c>
      <c r="G606" s="145" t="s">
        <v>1041</v>
      </c>
      <c r="H606" s="146">
        <v>6519</v>
      </c>
      <c r="I606" s="144">
        <v>5</v>
      </c>
      <c r="J606" s="147">
        <f>หนองคาย!F25</f>
        <v>471987.99</v>
      </c>
      <c r="K606" s="148">
        <f>หนองคาย!AK25</f>
        <v>768788.3899999999</v>
      </c>
      <c r="L606" s="149">
        <f>หนองคาย!AL25</f>
        <v>2410705.88</v>
      </c>
      <c r="M606" s="149">
        <f>หนองคาย!AM25</f>
        <v>2096978.73</v>
      </c>
      <c r="N606" s="145"/>
      <c r="O606" s="145"/>
      <c r="P606" s="145"/>
      <c r="Q606" s="137">
        <f t="shared" si="68"/>
        <v>313727.14999999991</v>
      </c>
      <c r="R606" s="138">
        <f t="shared" si="69"/>
        <v>369.79688295750879</v>
      </c>
    </row>
    <row r="607" spans="1:18" x14ac:dyDescent="0.35">
      <c r="A607" s="144">
        <v>16</v>
      </c>
      <c r="B607" s="145" t="s">
        <v>62</v>
      </c>
      <c r="C607" s="145" t="s">
        <v>424</v>
      </c>
      <c r="D607" s="145" t="s">
        <v>425</v>
      </c>
      <c r="E607" s="145" t="s">
        <v>426</v>
      </c>
      <c r="F607" s="145" t="s">
        <v>180</v>
      </c>
      <c r="G607" s="145" t="s">
        <v>1042</v>
      </c>
      <c r="H607" s="146">
        <v>4531</v>
      </c>
      <c r="I607" s="144">
        <v>4</v>
      </c>
      <c r="J607" s="147">
        <f>หนองคาย!F26</f>
        <v>277752.39</v>
      </c>
      <c r="K607" s="148">
        <f>หนองคาย!AK26</f>
        <v>332025.17</v>
      </c>
      <c r="L607" s="149">
        <f>หนองคาย!AL26</f>
        <v>2113152.2599999998</v>
      </c>
      <c r="M607" s="149">
        <f>หนองคาย!AM26</f>
        <v>2090217.2000000002</v>
      </c>
      <c r="N607" s="145"/>
      <c r="O607" s="145"/>
      <c r="P607" s="145"/>
      <c r="Q607" s="137">
        <f t="shared" si="68"/>
        <v>22935.05999999959</v>
      </c>
      <c r="R607" s="138">
        <f t="shared" si="69"/>
        <v>466.37657470757</v>
      </c>
    </row>
    <row r="608" spans="1:18" x14ac:dyDescent="0.35">
      <c r="A608" s="144">
        <v>17</v>
      </c>
      <c r="B608" s="145" t="s">
        <v>62</v>
      </c>
      <c r="C608" s="145" t="s">
        <v>424</v>
      </c>
      <c r="D608" s="145" t="s">
        <v>425</v>
      </c>
      <c r="E608" s="145" t="s">
        <v>426</v>
      </c>
      <c r="F608" s="145" t="s">
        <v>180</v>
      </c>
      <c r="G608" s="145" t="s">
        <v>1043</v>
      </c>
      <c r="H608" s="146">
        <v>2937</v>
      </c>
      <c r="I608" s="144">
        <v>2</v>
      </c>
      <c r="J608" s="147">
        <f>หนองคาย!F27</f>
        <v>353002.11</v>
      </c>
      <c r="K608" s="148">
        <f>หนองคาย!AK27</f>
        <v>413719.77999999997</v>
      </c>
      <c r="L608" s="149">
        <f>หนองคาย!AL27</f>
        <v>1853608.73</v>
      </c>
      <c r="M608" s="149">
        <f>หนองคาย!AM27</f>
        <v>1803266.89</v>
      </c>
      <c r="N608" s="145"/>
      <c r="O608" s="145"/>
      <c r="P608" s="145"/>
      <c r="Q608" s="137">
        <f t="shared" si="68"/>
        <v>50341.840000000084</v>
      </c>
      <c r="R608" s="138">
        <f t="shared" si="69"/>
        <v>631.12316309159007</v>
      </c>
    </row>
    <row r="609" spans="1:18" x14ac:dyDescent="0.35">
      <c r="A609" s="144">
        <v>18</v>
      </c>
      <c r="B609" s="145" t="s">
        <v>62</v>
      </c>
      <c r="C609" s="145" t="s">
        <v>424</v>
      </c>
      <c r="D609" s="145" t="s">
        <v>425</v>
      </c>
      <c r="E609" s="145" t="s">
        <v>426</v>
      </c>
      <c r="F609" s="145" t="s">
        <v>180</v>
      </c>
      <c r="G609" s="145" t="s">
        <v>1044</v>
      </c>
      <c r="H609" s="146">
        <v>2576</v>
      </c>
      <c r="I609" s="144">
        <v>2</v>
      </c>
      <c r="J609" s="147">
        <f>หนองคาย!F28</f>
        <v>437395.05</v>
      </c>
      <c r="K609" s="148">
        <f>หนองคาย!AK28</f>
        <v>470630.77</v>
      </c>
      <c r="L609" s="149">
        <f>หนองคาย!AL28</f>
        <v>1675444.43</v>
      </c>
      <c r="M609" s="149">
        <f>หนองคาย!AM28</f>
        <v>1517540.32</v>
      </c>
      <c r="N609" s="145"/>
      <c r="O609" s="145"/>
      <c r="P609" s="145"/>
      <c r="Q609" s="137">
        <f t="shared" si="68"/>
        <v>157904.10999999987</v>
      </c>
      <c r="R609" s="138">
        <f t="shared" si="69"/>
        <v>650.40544642857139</v>
      </c>
    </row>
    <row r="610" spans="1:18" s="156" customFormat="1" x14ac:dyDescent="0.35">
      <c r="A610" s="150">
        <v>1</v>
      </c>
      <c r="B610" s="151" t="s">
        <v>62</v>
      </c>
      <c r="C610" s="151"/>
      <c r="D610" s="151"/>
      <c r="E610" s="151" t="s">
        <v>77</v>
      </c>
      <c r="F610" s="151"/>
      <c r="G610" s="151" t="s">
        <v>428</v>
      </c>
      <c r="H610" s="157">
        <f>SUM(H592:H609)</f>
        <v>75908</v>
      </c>
      <c r="I610" s="150"/>
      <c r="J610" s="153">
        <f>SUM(J592:J609)</f>
        <v>10149869</v>
      </c>
      <c r="K610" s="153">
        <f t="shared" ref="K610:M610" si="72">SUM(K592:K609)</f>
        <v>11975377.620000001</v>
      </c>
      <c r="L610" s="153">
        <f t="shared" si="72"/>
        <v>44424643.789999992</v>
      </c>
      <c r="M610" s="153">
        <f t="shared" si="72"/>
        <v>35221682.909999996</v>
      </c>
      <c r="N610" s="151">
        <v>17</v>
      </c>
      <c r="O610" s="151">
        <v>17</v>
      </c>
      <c r="P610" s="151">
        <f>N610-O610</f>
        <v>0</v>
      </c>
      <c r="Q610" s="154">
        <f t="shared" si="68"/>
        <v>9202960.8799999952</v>
      </c>
      <c r="R610" s="155">
        <f>L610/H610</f>
        <v>585.24323905253721</v>
      </c>
    </row>
    <row r="611" spans="1:18" x14ac:dyDescent="0.35">
      <c r="A611" s="144">
        <v>1</v>
      </c>
      <c r="B611" s="145" t="s">
        <v>62</v>
      </c>
      <c r="C611" s="145" t="s">
        <v>429</v>
      </c>
      <c r="D611" s="145" t="s">
        <v>104</v>
      </c>
      <c r="E611" s="145" t="s">
        <v>430</v>
      </c>
      <c r="F611" s="145" t="s">
        <v>329</v>
      </c>
      <c r="G611" s="145" t="s">
        <v>431</v>
      </c>
      <c r="H611" s="146"/>
      <c r="I611" s="144"/>
      <c r="J611" s="147"/>
      <c r="K611" s="148"/>
      <c r="L611" s="149"/>
      <c r="M611" s="149"/>
      <c r="N611" s="145"/>
      <c r="O611" s="145"/>
      <c r="P611" s="145"/>
    </row>
    <row r="612" spans="1:18" x14ac:dyDescent="0.35">
      <c r="A612" s="144">
        <v>2</v>
      </c>
      <c r="B612" s="145" t="s">
        <v>62</v>
      </c>
      <c r="C612" s="145" t="s">
        <v>429</v>
      </c>
      <c r="D612" s="145" t="s">
        <v>104</v>
      </c>
      <c r="E612" s="145" t="s">
        <v>430</v>
      </c>
      <c r="F612" s="145" t="s">
        <v>180</v>
      </c>
      <c r="G612" s="145" t="s">
        <v>1045</v>
      </c>
      <c r="H612" s="146">
        <v>3880</v>
      </c>
      <c r="I612" s="144">
        <v>3</v>
      </c>
      <c r="J612" s="147">
        <f>หนองคาย!F29</f>
        <v>334949.62</v>
      </c>
      <c r="K612" s="148">
        <f>หนองคาย!AK29</f>
        <v>671347.79</v>
      </c>
      <c r="L612" s="149">
        <f>หนองคาย!AL29</f>
        <v>2393265.44</v>
      </c>
      <c r="M612" s="149">
        <f>หนองคาย!AM29</f>
        <v>1944456.01</v>
      </c>
      <c r="N612" s="145"/>
      <c r="O612" s="145"/>
      <c r="P612" s="145"/>
      <c r="Q612" s="137">
        <f t="shared" si="68"/>
        <v>448809.42999999993</v>
      </c>
      <c r="R612" s="138">
        <f t="shared" si="69"/>
        <v>616.8209896907216</v>
      </c>
    </row>
    <row r="613" spans="1:18" x14ac:dyDescent="0.35">
      <c r="A613" s="144">
        <v>3</v>
      </c>
      <c r="B613" s="145" t="s">
        <v>62</v>
      </c>
      <c r="C613" s="145" t="s">
        <v>429</v>
      </c>
      <c r="D613" s="145" t="s">
        <v>104</v>
      </c>
      <c r="E613" s="145" t="s">
        <v>430</v>
      </c>
      <c r="F613" s="145" t="s">
        <v>180</v>
      </c>
      <c r="G613" s="145" t="s">
        <v>1046</v>
      </c>
      <c r="H613" s="146">
        <v>3169</v>
      </c>
      <c r="I613" s="144">
        <v>3</v>
      </c>
      <c r="J613" s="147">
        <f>หนองคาย!F30</f>
        <v>68365.100000000006</v>
      </c>
      <c r="K613" s="148">
        <f>หนองคาย!AK30</f>
        <v>359102.39999999997</v>
      </c>
      <c r="L613" s="149">
        <f>หนองคาย!AL30</f>
        <v>1689680.19</v>
      </c>
      <c r="M613" s="149">
        <f>หนองคาย!AM30</f>
        <v>1707439.4</v>
      </c>
      <c r="N613" s="145"/>
      <c r="O613" s="145"/>
      <c r="P613" s="145"/>
      <c r="Q613" s="137">
        <f t="shared" si="68"/>
        <v>-17759.209999999963</v>
      </c>
      <c r="R613" s="138">
        <f t="shared" si="69"/>
        <v>533.19034080151471</v>
      </c>
    </row>
    <row r="614" spans="1:18" x14ac:dyDescent="0.35">
      <c r="A614" s="144">
        <v>4</v>
      </c>
      <c r="B614" s="145" t="s">
        <v>62</v>
      </c>
      <c r="C614" s="145" t="s">
        <v>429</v>
      </c>
      <c r="D614" s="145" t="s">
        <v>104</v>
      </c>
      <c r="E614" s="145" t="s">
        <v>430</v>
      </c>
      <c r="F614" s="145" t="s">
        <v>180</v>
      </c>
      <c r="G614" s="145" t="s">
        <v>1047</v>
      </c>
      <c r="H614" s="146">
        <v>7059</v>
      </c>
      <c r="I614" s="144">
        <v>5</v>
      </c>
      <c r="J614" s="147">
        <f>หนองคาย!F31</f>
        <v>1104864.33</v>
      </c>
      <c r="K614" s="148">
        <f>หนองคาย!AK31</f>
        <v>1434816.4000000001</v>
      </c>
      <c r="L614" s="149">
        <f>หนองคาย!AL31</f>
        <v>2757036.96</v>
      </c>
      <c r="M614" s="149">
        <f>หนองคาย!AM31</f>
        <v>2208471.38</v>
      </c>
      <c r="N614" s="145"/>
      <c r="O614" s="145"/>
      <c r="P614" s="145"/>
      <c r="Q614" s="137">
        <f t="shared" si="68"/>
        <v>548565.58000000007</v>
      </c>
      <c r="R614" s="138">
        <f t="shared" si="69"/>
        <v>390.57047173820655</v>
      </c>
    </row>
    <row r="615" spans="1:18" x14ac:dyDescent="0.35">
      <c r="A615" s="144">
        <v>5</v>
      </c>
      <c r="B615" s="145" t="s">
        <v>62</v>
      </c>
      <c r="C615" s="145" t="s">
        <v>429</v>
      </c>
      <c r="D615" s="145" t="s">
        <v>104</v>
      </c>
      <c r="E615" s="145" t="s">
        <v>430</v>
      </c>
      <c r="F615" s="145" t="s">
        <v>180</v>
      </c>
      <c r="G615" s="145" t="s">
        <v>1048</v>
      </c>
      <c r="H615" s="146">
        <v>4668</v>
      </c>
      <c r="I615" s="144">
        <v>4</v>
      </c>
      <c r="J615" s="147">
        <f>หนองคาย!F32</f>
        <v>464597.24</v>
      </c>
      <c r="K615" s="148">
        <f>หนองคาย!AK32</f>
        <v>680189.59</v>
      </c>
      <c r="L615" s="149">
        <f>หนองคาย!AL32</f>
        <v>1694335.81</v>
      </c>
      <c r="M615" s="149">
        <f>หนองคาย!AM32</f>
        <v>1694304.3</v>
      </c>
      <c r="N615" s="145"/>
      <c r="O615" s="145"/>
      <c r="P615" s="145"/>
      <c r="Q615" s="137">
        <f t="shared" si="68"/>
        <v>31.510000000009313</v>
      </c>
      <c r="R615" s="138">
        <f t="shared" si="69"/>
        <v>362.96825407026563</v>
      </c>
    </row>
    <row r="616" spans="1:18" x14ac:dyDescent="0.35">
      <c r="A616" s="144">
        <v>6</v>
      </c>
      <c r="B616" s="145" t="s">
        <v>62</v>
      </c>
      <c r="C616" s="145" t="s">
        <v>429</v>
      </c>
      <c r="D616" s="145" t="s">
        <v>104</v>
      </c>
      <c r="E616" s="145" t="s">
        <v>430</v>
      </c>
      <c r="F616" s="145" t="s">
        <v>180</v>
      </c>
      <c r="G616" s="145" t="s">
        <v>1049</v>
      </c>
      <c r="H616" s="146">
        <v>5951</v>
      </c>
      <c r="I616" s="144">
        <v>4</v>
      </c>
      <c r="J616" s="147">
        <f>หนองคาย!F33</f>
        <v>256066.82</v>
      </c>
      <c r="K616" s="148">
        <f>หนองคาย!AK33</f>
        <v>350320.7</v>
      </c>
      <c r="L616" s="149">
        <f>หนองคาย!AL33</f>
        <v>2589347.69</v>
      </c>
      <c r="M616" s="149">
        <f>หนองคาย!AM33</f>
        <v>2256620.5100000002</v>
      </c>
      <c r="N616" s="145"/>
      <c r="O616" s="145"/>
      <c r="P616" s="145"/>
      <c r="Q616" s="137">
        <f t="shared" si="68"/>
        <v>332727.1799999997</v>
      </c>
      <c r="R616" s="138">
        <f t="shared" si="69"/>
        <v>435.11135775499918</v>
      </c>
    </row>
    <row r="617" spans="1:18" x14ac:dyDescent="0.35">
      <c r="A617" s="144">
        <v>7</v>
      </c>
      <c r="B617" s="145" t="s">
        <v>62</v>
      </c>
      <c r="C617" s="145" t="s">
        <v>429</v>
      </c>
      <c r="D617" s="145" t="s">
        <v>104</v>
      </c>
      <c r="E617" s="145" t="s">
        <v>430</v>
      </c>
      <c r="F617" s="145" t="s">
        <v>180</v>
      </c>
      <c r="G617" s="145" t="s">
        <v>1050</v>
      </c>
      <c r="H617" s="146">
        <v>4528</v>
      </c>
      <c r="I617" s="144">
        <v>4</v>
      </c>
      <c r="J617" s="147">
        <f>หนองคาย!F34</f>
        <v>799981.33</v>
      </c>
      <c r="K617" s="148">
        <f>หนองคาย!AK34</f>
        <v>998400.37</v>
      </c>
      <c r="L617" s="149">
        <f>หนองคาย!AL34</f>
        <v>2401216.8199999998</v>
      </c>
      <c r="M617" s="149">
        <f>หนองคาย!AM34</f>
        <v>2165305.12</v>
      </c>
      <c r="N617" s="145"/>
      <c r="O617" s="145"/>
      <c r="P617" s="145"/>
      <c r="Q617" s="137">
        <f t="shared" si="68"/>
        <v>235911.69999999972</v>
      </c>
      <c r="R617" s="138">
        <f t="shared" si="69"/>
        <v>530.30406802120137</v>
      </c>
    </row>
    <row r="618" spans="1:18" x14ac:dyDescent="0.35">
      <c r="A618" s="144">
        <v>8</v>
      </c>
      <c r="B618" s="145" t="s">
        <v>62</v>
      </c>
      <c r="C618" s="145" t="s">
        <v>429</v>
      </c>
      <c r="D618" s="145" t="s">
        <v>104</v>
      </c>
      <c r="E618" s="145" t="s">
        <v>430</v>
      </c>
      <c r="F618" s="145" t="s">
        <v>180</v>
      </c>
      <c r="G618" s="145" t="s">
        <v>1051</v>
      </c>
      <c r="H618" s="146">
        <v>5805</v>
      </c>
      <c r="I618" s="144">
        <v>4</v>
      </c>
      <c r="J618" s="147">
        <f>หนองคาย!F35</f>
        <v>791794.65</v>
      </c>
      <c r="K618" s="148">
        <f>หนองคาย!AK35</f>
        <v>967123.03999999992</v>
      </c>
      <c r="L618" s="149">
        <f>หนองคาย!AL35</f>
        <v>2527944.3600000003</v>
      </c>
      <c r="M618" s="149">
        <f>หนองคาย!AM35</f>
        <v>2252662.98</v>
      </c>
      <c r="N618" s="145"/>
      <c r="O618" s="145"/>
      <c r="P618" s="145"/>
      <c r="Q618" s="137">
        <f t="shared" si="68"/>
        <v>275281.38000000035</v>
      </c>
      <c r="R618" s="138">
        <f t="shared" si="69"/>
        <v>435.47706459948324</v>
      </c>
    </row>
    <row r="619" spans="1:18" x14ac:dyDescent="0.35">
      <c r="A619" s="144">
        <v>9</v>
      </c>
      <c r="B619" s="145" t="s">
        <v>62</v>
      </c>
      <c r="C619" s="145" t="s">
        <v>429</v>
      </c>
      <c r="D619" s="145" t="s">
        <v>104</v>
      </c>
      <c r="E619" s="145" t="s">
        <v>430</v>
      </c>
      <c r="F619" s="145" t="s">
        <v>180</v>
      </c>
      <c r="G619" s="145" t="s">
        <v>1052</v>
      </c>
      <c r="H619" s="146">
        <v>3290</v>
      </c>
      <c r="I619" s="144">
        <v>3</v>
      </c>
      <c r="J619" s="147">
        <f>หนองคาย!F36</f>
        <v>398105.49</v>
      </c>
      <c r="K619" s="148">
        <f>หนองคาย!AK36</f>
        <v>477545.88999999996</v>
      </c>
      <c r="L619" s="149">
        <f>หนองคาย!AL36</f>
        <v>2830239.2199999997</v>
      </c>
      <c r="M619" s="149">
        <f>หนองคาย!AM36</f>
        <v>1845207.5899999999</v>
      </c>
      <c r="N619" s="145"/>
      <c r="O619" s="145"/>
      <c r="P619" s="145"/>
      <c r="Q619" s="137">
        <f t="shared" si="68"/>
        <v>985031.62999999989</v>
      </c>
      <c r="R619" s="138">
        <f t="shared" si="69"/>
        <v>860.25508206686925</v>
      </c>
    </row>
    <row r="620" spans="1:18" x14ac:dyDescent="0.35">
      <c r="A620" s="144">
        <v>10</v>
      </c>
      <c r="B620" s="145" t="s">
        <v>62</v>
      </c>
      <c r="C620" s="145" t="s">
        <v>429</v>
      </c>
      <c r="D620" s="145" t="s">
        <v>104</v>
      </c>
      <c r="E620" s="145" t="s">
        <v>430</v>
      </c>
      <c r="F620" s="145" t="s">
        <v>180</v>
      </c>
      <c r="G620" s="145" t="s">
        <v>1053</v>
      </c>
      <c r="H620" s="146">
        <v>5014</v>
      </c>
      <c r="I620" s="144">
        <v>4</v>
      </c>
      <c r="J620" s="147">
        <f>หนองคาย!F37</f>
        <v>263693.34000000003</v>
      </c>
      <c r="K620" s="148">
        <f>หนองคาย!AK37</f>
        <v>531231.81000000006</v>
      </c>
      <c r="L620" s="149">
        <f>หนองคาย!AL37</f>
        <v>2953060.16</v>
      </c>
      <c r="M620" s="149">
        <f>หนองคาย!AM37</f>
        <v>2501282.2000000002</v>
      </c>
      <c r="N620" s="145"/>
      <c r="O620" s="145"/>
      <c r="P620" s="145"/>
      <c r="Q620" s="137">
        <f t="shared" si="68"/>
        <v>451777.95999999996</v>
      </c>
      <c r="R620" s="138">
        <f t="shared" si="69"/>
        <v>588.96293577981658</v>
      </c>
    </row>
    <row r="621" spans="1:18" x14ac:dyDescent="0.35">
      <c r="A621" s="144">
        <v>11</v>
      </c>
      <c r="B621" s="145" t="s">
        <v>62</v>
      </c>
      <c r="C621" s="145" t="s">
        <v>429</v>
      </c>
      <c r="D621" s="145" t="s">
        <v>104</v>
      </c>
      <c r="E621" s="145" t="s">
        <v>430</v>
      </c>
      <c r="F621" s="145" t="s">
        <v>180</v>
      </c>
      <c r="G621" s="145" t="s">
        <v>1054</v>
      </c>
      <c r="H621" s="146">
        <v>4611</v>
      </c>
      <c r="I621" s="144">
        <v>4</v>
      </c>
      <c r="J621" s="147">
        <f>หนองคาย!F38</f>
        <v>528392.57999999996</v>
      </c>
      <c r="K621" s="148">
        <f>หนองคาย!AK38</f>
        <v>723370.24</v>
      </c>
      <c r="L621" s="149">
        <f>หนองคาย!AL38</f>
        <v>2276686.2199999997</v>
      </c>
      <c r="M621" s="149">
        <f>หนองคาย!AM38</f>
        <v>2365544.29</v>
      </c>
      <c r="N621" s="145"/>
      <c r="O621" s="145"/>
      <c r="P621" s="145"/>
      <c r="Q621" s="137">
        <f t="shared" si="68"/>
        <v>-88858.070000000298</v>
      </c>
      <c r="R621" s="138">
        <f t="shared" si="69"/>
        <v>493.75107785729773</v>
      </c>
    </row>
    <row r="622" spans="1:18" s="156" customFormat="1" x14ac:dyDescent="0.35">
      <c r="A622" s="150">
        <v>2</v>
      </c>
      <c r="B622" s="151" t="s">
        <v>62</v>
      </c>
      <c r="C622" s="151"/>
      <c r="D622" s="151"/>
      <c r="E622" s="151" t="s">
        <v>77</v>
      </c>
      <c r="F622" s="151"/>
      <c r="G622" s="151" t="s">
        <v>432</v>
      </c>
      <c r="H622" s="157">
        <f>SUM(H611:H621)</f>
        <v>47975</v>
      </c>
      <c r="I622" s="150"/>
      <c r="J622" s="153">
        <f>SUM(J611:J621)</f>
        <v>5010810.5</v>
      </c>
      <c r="K622" s="153">
        <f t="shared" ref="K622:M622" si="73">SUM(K611:K621)</f>
        <v>7193448.2300000004</v>
      </c>
      <c r="L622" s="153">
        <f t="shared" si="73"/>
        <v>24112812.869999997</v>
      </c>
      <c r="M622" s="153">
        <f t="shared" si="73"/>
        <v>20941293.779999997</v>
      </c>
      <c r="N622" s="151">
        <v>10</v>
      </c>
      <c r="O622" s="151">
        <v>10</v>
      </c>
      <c r="P622" s="151">
        <f>N622-O622</f>
        <v>0</v>
      </c>
      <c r="Q622" s="154">
        <f t="shared" si="68"/>
        <v>3171519.09</v>
      </c>
      <c r="R622" s="155">
        <f>L622/H622</f>
        <v>502.61204523189156</v>
      </c>
    </row>
    <row r="623" spans="1:18" x14ac:dyDescent="0.35">
      <c r="A623" s="144">
        <v>1</v>
      </c>
      <c r="B623" s="145" t="s">
        <v>62</v>
      </c>
      <c r="C623" s="145" t="s">
        <v>433</v>
      </c>
      <c r="D623" s="145" t="s">
        <v>83</v>
      </c>
      <c r="E623" s="145" t="s">
        <v>434</v>
      </c>
      <c r="F623" s="145" t="s">
        <v>210</v>
      </c>
      <c r="G623" s="145" t="s">
        <v>435</v>
      </c>
      <c r="H623" s="146"/>
      <c r="I623" s="144"/>
      <c r="J623" s="147"/>
      <c r="K623" s="148"/>
      <c r="L623" s="149"/>
      <c r="M623" s="149"/>
      <c r="N623" s="145"/>
      <c r="O623" s="145"/>
      <c r="P623" s="145"/>
    </row>
    <row r="624" spans="1:18" x14ac:dyDescent="0.35">
      <c r="A624" s="144">
        <v>2</v>
      </c>
      <c r="B624" s="145" t="s">
        <v>62</v>
      </c>
      <c r="C624" s="145" t="s">
        <v>433</v>
      </c>
      <c r="D624" s="145" t="s">
        <v>83</v>
      </c>
      <c r="E624" s="145" t="s">
        <v>434</v>
      </c>
      <c r="F624" s="145" t="s">
        <v>180</v>
      </c>
      <c r="G624" s="145" t="s">
        <v>1055</v>
      </c>
      <c r="H624" s="146">
        <v>2051</v>
      </c>
      <c r="I624" s="144">
        <v>2</v>
      </c>
      <c r="J624" s="147">
        <f>หนองคาย!F39</f>
        <v>750771.23</v>
      </c>
      <c r="K624" s="148">
        <f>หนองคาย!AK39</f>
        <v>328793.59999999998</v>
      </c>
      <c r="L624" s="149">
        <f>หนองคาย!AL39</f>
        <v>2084357.17</v>
      </c>
      <c r="M624" s="149">
        <f>หนองคาย!AM39</f>
        <v>2110936.9500000002</v>
      </c>
      <c r="N624" s="145"/>
      <c r="O624" s="145"/>
      <c r="P624" s="145"/>
      <c r="Q624" s="137">
        <f t="shared" si="68"/>
        <v>-26579.780000000261</v>
      </c>
      <c r="R624" s="138">
        <f t="shared" si="69"/>
        <v>1016.2638566552901</v>
      </c>
    </row>
    <row r="625" spans="1:18" x14ac:dyDescent="0.35">
      <c r="A625" s="144">
        <v>3</v>
      </c>
      <c r="B625" s="145" t="s">
        <v>62</v>
      </c>
      <c r="C625" s="145" t="s">
        <v>433</v>
      </c>
      <c r="D625" s="145" t="s">
        <v>83</v>
      </c>
      <c r="E625" s="145" t="s">
        <v>434</v>
      </c>
      <c r="F625" s="145" t="s">
        <v>180</v>
      </c>
      <c r="G625" s="145" t="s">
        <v>1056</v>
      </c>
      <c r="H625" s="146">
        <v>1787</v>
      </c>
      <c r="I625" s="144">
        <v>2</v>
      </c>
      <c r="J625" s="147">
        <f>หนองคาย!F40</f>
        <v>383998.8</v>
      </c>
      <c r="K625" s="148">
        <f>หนองคาย!AK40</f>
        <v>120477.93</v>
      </c>
      <c r="L625" s="149">
        <f>หนองคาย!AL40</f>
        <v>2302854.0099999998</v>
      </c>
      <c r="M625" s="149">
        <f>หนองคาย!AM40</f>
        <v>2210790.52</v>
      </c>
      <c r="N625" s="145"/>
      <c r="O625" s="145"/>
      <c r="P625" s="145"/>
      <c r="Q625" s="137">
        <f t="shared" si="68"/>
        <v>92063.489999999758</v>
      </c>
      <c r="R625" s="138">
        <f t="shared" si="69"/>
        <v>1288.6704029099049</v>
      </c>
    </row>
    <row r="626" spans="1:18" x14ac:dyDescent="0.35">
      <c r="A626" s="144">
        <v>4</v>
      </c>
      <c r="B626" s="145" t="s">
        <v>62</v>
      </c>
      <c r="C626" s="145" t="s">
        <v>433</v>
      </c>
      <c r="D626" s="145" t="s">
        <v>83</v>
      </c>
      <c r="E626" s="145" t="s">
        <v>434</v>
      </c>
      <c r="F626" s="145" t="s">
        <v>180</v>
      </c>
      <c r="G626" s="145" t="s">
        <v>1057</v>
      </c>
      <c r="H626" s="146">
        <v>2904</v>
      </c>
      <c r="I626" s="144">
        <v>2</v>
      </c>
      <c r="J626" s="147">
        <f>หนองคาย!F41</f>
        <v>654790.39</v>
      </c>
      <c r="K626" s="148">
        <f>หนองคาย!AK41</f>
        <v>692818.6</v>
      </c>
      <c r="L626" s="149">
        <f>หนองคาย!AL41</f>
        <v>1705928.46</v>
      </c>
      <c r="M626" s="149">
        <f>หนองคาย!AM41</f>
        <v>1737363.46</v>
      </c>
      <c r="N626" s="145"/>
      <c r="O626" s="145"/>
      <c r="P626" s="145"/>
      <c r="Q626" s="137">
        <f t="shared" si="68"/>
        <v>-31435</v>
      </c>
      <c r="R626" s="138">
        <f t="shared" si="69"/>
        <v>587.44092975206615</v>
      </c>
    </row>
    <row r="627" spans="1:18" x14ac:dyDescent="0.35">
      <c r="A627" s="144">
        <v>5</v>
      </c>
      <c r="B627" s="145" t="s">
        <v>62</v>
      </c>
      <c r="C627" s="145" t="s">
        <v>433</v>
      </c>
      <c r="D627" s="145" t="s">
        <v>83</v>
      </c>
      <c r="E627" s="145" t="s">
        <v>434</v>
      </c>
      <c r="F627" s="145" t="s">
        <v>180</v>
      </c>
      <c r="G627" s="145" t="s">
        <v>1058</v>
      </c>
      <c r="H627" s="146">
        <v>3978</v>
      </c>
      <c r="I627" s="144">
        <v>3</v>
      </c>
      <c r="J627" s="147">
        <f>หนองคาย!F42</f>
        <v>1782921.91</v>
      </c>
      <c r="K627" s="148">
        <f>หนองคาย!AK42</f>
        <v>671735.90999999992</v>
      </c>
      <c r="L627" s="149">
        <f>หนองคาย!AL42</f>
        <v>3586865.21</v>
      </c>
      <c r="M627" s="149">
        <f>หนองคาย!AM42</f>
        <v>3078827.05</v>
      </c>
      <c r="N627" s="145"/>
      <c r="O627" s="145"/>
      <c r="P627" s="145"/>
      <c r="Q627" s="137">
        <f t="shared" si="68"/>
        <v>508038.16000000015</v>
      </c>
      <c r="R627" s="138">
        <f t="shared" si="69"/>
        <v>901.67551784816487</v>
      </c>
    </row>
    <row r="628" spans="1:18" x14ac:dyDescent="0.35">
      <c r="A628" s="144">
        <v>6</v>
      </c>
      <c r="B628" s="145" t="s">
        <v>62</v>
      </c>
      <c r="C628" s="145" t="s">
        <v>433</v>
      </c>
      <c r="D628" s="145" t="s">
        <v>83</v>
      </c>
      <c r="E628" s="145" t="s">
        <v>434</v>
      </c>
      <c r="F628" s="145" t="s">
        <v>180</v>
      </c>
      <c r="G628" s="145" t="s">
        <v>1059</v>
      </c>
      <c r="H628" s="146">
        <v>3763</v>
      </c>
      <c r="I628" s="144">
        <v>3</v>
      </c>
      <c r="J628" s="147">
        <f>หนองคาย!F43</f>
        <v>502943.04</v>
      </c>
      <c r="K628" s="148">
        <f>หนองคาย!AK43</f>
        <v>524617.59</v>
      </c>
      <c r="L628" s="149">
        <f>หนองคาย!AL43</f>
        <v>3092819.92</v>
      </c>
      <c r="M628" s="149">
        <f>หนองคาย!AM43</f>
        <v>2875288.63</v>
      </c>
      <c r="N628" s="145"/>
      <c r="O628" s="145"/>
      <c r="P628" s="145"/>
      <c r="Q628" s="137">
        <f t="shared" si="68"/>
        <v>217531.29000000004</v>
      </c>
      <c r="R628" s="138">
        <f t="shared" si="69"/>
        <v>821.90271591815042</v>
      </c>
    </row>
    <row r="629" spans="1:18" x14ac:dyDescent="0.35">
      <c r="A629" s="144">
        <v>7</v>
      </c>
      <c r="B629" s="145" t="s">
        <v>62</v>
      </c>
      <c r="C629" s="145" t="s">
        <v>433</v>
      </c>
      <c r="D629" s="145" t="s">
        <v>83</v>
      </c>
      <c r="E629" s="145" t="s">
        <v>434</v>
      </c>
      <c r="F629" s="145" t="s">
        <v>180</v>
      </c>
      <c r="G629" s="145" t="s">
        <v>1060</v>
      </c>
      <c r="H629" s="146">
        <v>973</v>
      </c>
      <c r="I629" s="144">
        <v>1</v>
      </c>
      <c r="J629" s="147">
        <f>หนองคาย!F44</f>
        <v>78416.75</v>
      </c>
      <c r="K629" s="148">
        <f>หนองคาย!AK44</f>
        <v>97864.75</v>
      </c>
      <c r="L629" s="149">
        <f>หนองคาย!AL44</f>
        <v>1710150.7600000002</v>
      </c>
      <c r="M629" s="149">
        <f>หนองคาย!AM44</f>
        <v>1799434.52</v>
      </c>
      <c r="N629" s="145"/>
      <c r="O629" s="145"/>
      <c r="P629" s="145"/>
      <c r="Q629" s="137">
        <f t="shared" si="68"/>
        <v>-89283.759999999776</v>
      </c>
      <c r="R629" s="138">
        <f t="shared" si="69"/>
        <v>1757.6061253854061</v>
      </c>
    </row>
    <row r="630" spans="1:18" x14ac:dyDescent="0.35">
      <c r="A630" s="144">
        <v>8</v>
      </c>
      <c r="B630" s="145" t="s">
        <v>62</v>
      </c>
      <c r="C630" s="145" t="s">
        <v>433</v>
      </c>
      <c r="D630" s="145" t="s">
        <v>83</v>
      </c>
      <c r="E630" s="145" t="s">
        <v>434</v>
      </c>
      <c r="F630" s="145" t="s">
        <v>180</v>
      </c>
      <c r="G630" s="145" t="s">
        <v>1061</v>
      </c>
      <c r="H630" s="146">
        <v>4069</v>
      </c>
      <c r="I630" s="144">
        <v>3</v>
      </c>
      <c r="J630" s="147">
        <f>หนองคาย!F45</f>
        <v>365169.64</v>
      </c>
      <c r="K630" s="148">
        <f>หนองคาย!AK45</f>
        <v>356446.21</v>
      </c>
      <c r="L630" s="149">
        <f>หนองคาย!AL45</f>
        <v>1927357.1900000002</v>
      </c>
      <c r="M630" s="149">
        <f>หนองคาย!AM45</f>
        <v>1764460.53</v>
      </c>
      <c r="N630" s="145"/>
      <c r="O630" s="145"/>
      <c r="P630" s="145"/>
      <c r="Q630" s="137">
        <f t="shared" si="68"/>
        <v>162896.66000000015</v>
      </c>
      <c r="R630" s="138">
        <f t="shared" si="69"/>
        <v>473.6685156058</v>
      </c>
    </row>
    <row r="631" spans="1:18" x14ac:dyDescent="0.35">
      <c r="A631" s="144">
        <v>9</v>
      </c>
      <c r="B631" s="145" t="s">
        <v>62</v>
      </c>
      <c r="C631" s="145" t="s">
        <v>433</v>
      </c>
      <c r="D631" s="145" t="s">
        <v>83</v>
      </c>
      <c r="E631" s="145" t="s">
        <v>434</v>
      </c>
      <c r="F631" s="145" t="s">
        <v>180</v>
      </c>
      <c r="G631" s="145" t="s">
        <v>1062</v>
      </c>
      <c r="H631" s="146">
        <v>5012</v>
      </c>
      <c r="I631" s="144">
        <v>4</v>
      </c>
      <c r="J631" s="147">
        <f>หนองคาย!F46</f>
        <v>364940.6</v>
      </c>
      <c r="K631" s="148">
        <f>หนองคาย!AK46</f>
        <v>488045.02</v>
      </c>
      <c r="L631" s="149">
        <f>หนองคาย!AL46</f>
        <v>1513857.0899999999</v>
      </c>
      <c r="M631" s="149">
        <f>หนองคาย!AM46</f>
        <v>1407274.27</v>
      </c>
      <c r="N631" s="145"/>
      <c r="O631" s="145"/>
      <c r="P631" s="145"/>
      <c r="Q631" s="137">
        <f t="shared" si="68"/>
        <v>106582.81999999983</v>
      </c>
      <c r="R631" s="138">
        <f t="shared" si="69"/>
        <v>302.04650638467672</v>
      </c>
    </row>
    <row r="632" spans="1:18" x14ac:dyDescent="0.35">
      <c r="A632" s="144">
        <v>10</v>
      </c>
      <c r="B632" s="145" t="s">
        <v>62</v>
      </c>
      <c r="C632" s="145" t="s">
        <v>433</v>
      </c>
      <c r="D632" s="145" t="s">
        <v>83</v>
      </c>
      <c r="E632" s="145" t="s">
        <v>434</v>
      </c>
      <c r="F632" s="145" t="s">
        <v>180</v>
      </c>
      <c r="G632" s="145" t="s">
        <v>1063</v>
      </c>
      <c r="H632" s="146">
        <v>6188</v>
      </c>
      <c r="I632" s="144">
        <v>5</v>
      </c>
      <c r="J632" s="147">
        <f>หนองคาย!F47</f>
        <v>661882.75</v>
      </c>
      <c r="K632" s="148">
        <f>หนองคาย!AK47</f>
        <v>797878.21</v>
      </c>
      <c r="L632" s="149">
        <f>หนองคาย!AL47</f>
        <v>2780432.6399999997</v>
      </c>
      <c r="M632" s="149">
        <f>หนองคาย!AM47</f>
        <v>2053693.2000000002</v>
      </c>
      <c r="N632" s="145"/>
      <c r="O632" s="145"/>
      <c r="P632" s="145"/>
      <c r="Q632" s="137">
        <f t="shared" si="68"/>
        <v>726739.43999999948</v>
      </c>
      <c r="R632" s="138">
        <f t="shared" si="69"/>
        <v>449.32654169360046</v>
      </c>
    </row>
    <row r="633" spans="1:18" x14ac:dyDescent="0.35">
      <c r="A633" s="144">
        <v>11</v>
      </c>
      <c r="B633" s="145" t="s">
        <v>62</v>
      </c>
      <c r="C633" s="145" t="s">
        <v>433</v>
      </c>
      <c r="D633" s="145" t="s">
        <v>83</v>
      </c>
      <c r="E633" s="145" t="s">
        <v>434</v>
      </c>
      <c r="F633" s="145" t="s">
        <v>180</v>
      </c>
      <c r="G633" s="145" t="s">
        <v>1064</v>
      </c>
      <c r="H633" s="146">
        <v>2518</v>
      </c>
      <c r="I633" s="144">
        <v>2</v>
      </c>
      <c r="J633" s="147">
        <f>หนองคาย!F48</f>
        <v>364892.05</v>
      </c>
      <c r="K633" s="148">
        <f>หนองคาย!AK48</f>
        <v>375122.05</v>
      </c>
      <c r="L633" s="149">
        <f>หนองคาย!AL48</f>
        <v>1749494.11</v>
      </c>
      <c r="M633" s="149">
        <f>หนองคาย!AM48</f>
        <v>1783902.21</v>
      </c>
      <c r="N633" s="145"/>
      <c r="O633" s="145"/>
      <c r="P633" s="145"/>
      <c r="Q633" s="137">
        <f t="shared" si="68"/>
        <v>-34408.09999999986</v>
      </c>
      <c r="R633" s="138">
        <f t="shared" si="69"/>
        <v>694.79511914217642</v>
      </c>
    </row>
    <row r="634" spans="1:18" x14ac:dyDescent="0.35">
      <c r="A634" s="144">
        <v>12</v>
      </c>
      <c r="B634" s="145" t="s">
        <v>62</v>
      </c>
      <c r="C634" s="145" t="s">
        <v>433</v>
      </c>
      <c r="D634" s="145" t="s">
        <v>83</v>
      </c>
      <c r="E634" s="145" t="s">
        <v>434</v>
      </c>
      <c r="F634" s="145" t="s">
        <v>180</v>
      </c>
      <c r="G634" s="145" t="s">
        <v>1065</v>
      </c>
      <c r="H634" s="146">
        <v>5747</v>
      </c>
      <c r="I634" s="144">
        <v>4</v>
      </c>
      <c r="J634" s="147">
        <f>หนองคาย!F49</f>
        <v>590414.32999999996</v>
      </c>
      <c r="K634" s="148">
        <f>หนองคาย!AK49</f>
        <v>730855.33</v>
      </c>
      <c r="L634" s="149">
        <f>หนองคาย!AL49</f>
        <v>3180939.94</v>
      </c>
      <c r="M634" s="149">
        <f>หนองคาย!AM49</f>
        <v>2733978.1100000003</v>
      </c>
      <c r="N634" s="145"/>
      <c r="O634" s="145"/>
      <c r="P634" s="145"/>
      <c r="Q634" s="137">
        <f t="shared" si="68"/>
        <v>446961.82999999961</v>
      </c>
      <c r="R634" s="138">
        <f t="shared" si="69"/>
        <v>553.49572646598222</v>
      </c>
    </row>
    <row r="635" spans="1:18" x14ac:dyDescent="0.35">
      <c r="A635" s="144">
        <v>13</v>
      </c>
      <c r="B635" s="145" t="s">
        <v>62</v>
      </c>
      <c r="C635" s="145" t="s">
        <v>433</v>
      </c>
      <c r="D635" s="145" t="s">
        <v>83</v>
      </c>
      <c r="E635" s="145" t="s">
        <v>434</v>
      </c>
      <c r="F635" s="145" t="s">
        <v>180</v>
      </c>
      <c r="G635" s="145" t="s">
        <v>1066</v>
      </c>
      <c r="H635" s="146">
        <v>3454</v>
      </c>
      <c r="I635" s="144">
        <v>3</v>
      </c>
      <c r="J635" s="147">
        <f>หนองคาย!F50</f>
        <v>503132.24</v>
      </c>
      <c r="K635" s="148">
        <f>หนองคาย!AK50</f>
        <v>563903.80999999994</v>
      </c>
      <c r="L635" s="149">
        <f>หนองคาย!AL50</f>
        <v>2254530.09</v>
      </c>
      <c r="M635" s="149">
        <f>หนองคาย!AM50</f>
        <v>1795489.55</v>
      </c>
      <c r="N635" s="145"/>
      <c r="O635" s="145"/>
      <c r="P635" s="145"/>
      <c r="Q635" s="137">
        <f t="shared" si="68"/>
        <v>459040.5399999998</v>
      </c>
      <c r="R635" s="138">
        <f t="shared" si="69"/>
        <v>652.73019397799646</v>
      </c>
    </row>
    <row r="636" spans="1:18" x14ac:dyDescent="0.35">
      <c r="A636" s="144">
        <v>14</v>
      </c>
      <c r="B636" s="145" t="s">
        <v>62</v>
      </c>
      <c r="C636" s="145" t="s">
        <v>433</v>
      </c>
      <c r="D636" s="145" t="s">
        <v>83</v>
      </c>
      <c r="E636" s="145" t="s">
        <v>434</v>
      </c>
      <c r="F636" s="145" t="s">
        <v>180</v>
      </c>
      <c r="G636" s="145" t="s">
        <v>1067</v>
      </c>
      <c r="H636" s="146">
        <v>3787</v>
      </c>
      <c r="I636" s="144">
        <v>3</v>
      </c>
      <c r="J636" s="147">
        <f>หนองคาย!F51</f>
        <v>436944.22</v>
      </c>
      <c r="K636" s="148">
        <f>หนองคาย!AK51</f>
        <v>472045.22</v>
      </c>
      <c r="L636" s="149">
        <f>หนองคาย!AL51</f>
        <v>2588972.84</v>
      </c>
      <c r="M636" s="149">
        <f>หนองคาย!AM51</f>
        <v>2378636.83</v>
      </c>
      <c r="N636" s="145"/>
      <c r="O636" s="145"/>
      <c r="P636" s="145"/>
      <c r="Q636" s="137">
        <f t="shared" si="68"/>
        <v>210336.00999999978</v>
      </c>
      <c r="R636" s="138">
        <f t="shared" si="69"/>
        <v>683.64743596514393</v>
      </c>
    </row>
    <row r="637" spans="1:18" x14ac:dyDescent="0.35">
      <c r="A637" s="144">
        <v>15</v>
      </c>
      <c r="B637" s="145" t="s">
        <v>62</v>
      </c>
      <c r="C637" s="145" t="s">
        <v>433</v>
      </c>
      <c r="D637" s="145" t="s">
        <v>83</v>
      </c>
      <c r="E637" s="145" t="s">
        <v>434</v>
      </c>
      <c r="F637" s="145" t="s">
        <v>180</v>
      </c>
      <c r="G637" s="145" t="s">
        <v>1068</v>
      </c>
      <c r="H637" s="146">
        <v>4306</v>
      </c>
      <c r="I637" s="144">
        <v>3</v>
      </c>
      <c r="J637" s="147">
        <f>หนองคาย!F52</f>
        <v>758143.49</v>
      </c>
      <c r="K637" s="148">
        <f>หนองคาย!AK52</f>
        <v>764222.49</v>
      </c>
      <c r="L637" s="149">
        <f>หนองคาย!AL52</f>
        <v>2058729.2799999998</v>
      </c>
      <c r="M637" s="149">
        <f>หนองคาย!AM52</f>
        <v>1784792.6700000002</v>
      </c>
      <c r="N637" s="145"/>
      <c r="O637" s="145"/>
      <c r="P637" s="145"/>
      <c r="Q637" s="137">
        <f t="shared" si="68"/>
        <v>273936.60999999964</v>
      </c>
      <c r="R637" s="138">
        <f t="shared" si="69"/>
        <v>478.10712494194144</v>
      </c>
    </row>
    <row r="638" spans="1:18" x14ac:dyDescent="0.35">
      <c r="A638" s="144">
        <v>16</v>
      </c>
      <c r="B638" s="145" t="s">
        <v>62</v>
      </c>
      <c r="C638" s="145" t="s">
        <v>433</v>
      </c>
      <c r="D638" s="145" t="s">
        <v>83</v>
      </c>
      <c r="E638" s="145" t="s">
        <v>434</v>
      </c>
      <c r="F638" s="145" t="s">
        <v>180</v>
      </c>
      <c r="G638" s="145" t="s">
        <v>1069</v>
      </c>
      <c r="H638" s="146">
        <v>2587</v>
      </c>
      <c r="I638" s="144">
        <v>2</v>
      </c>
      <c r="J638" s="147">
        <f>หนองคาย!F53</f>
        <v>446864.4</v>
      </c>
      <c r="K638" s="148">
        <f>หนองคาย!AK53</f>
        <v>493333.95</v>
      </c>
      <c r="L638" s="149">
        <f>หนองคาย!AL53</f>
        <v>2139960.71</v>
      </c>
      <c r="M638" s="149">
        <f>หนองคาย!AM53</f>
        <v>1940366.2300000002</v>
      </c>
      <c r="N638" s="145"/>
      <c r="O638" s="145"/>
      <c r="P638" s="145"/>
      <c r="Q638" s="137">
        <f t="shared" si="68"/>
        <v>199594.47999999975</v>
      </c>
      <c r="R638" s="138">
        <f t="shared" si="69"/>
        <v>827.19780054116734</v>
      </c>
    </row>
    <row r="639" spans="1:18" s="156" customFormat="1" x14ac:dyDescent="0.35">
      <c r="A639" s="150">
        <v>3</v>
      </c>
      <c r="B639" s="151" t="s">
        <v>62</v>
      </c>
      <c r="C639" s="151"/>
      <c r="D639" s="151"/>
      <c r="E639" s="151" t="s">
        <v>77</v>
      </c>
      <c r="F639" s="151"/>
      <c r="G639" s="151" t="s">
        <v>436</v>
      </c>
      <c r="H639" s="157">
        <f>SUM(H623:H638)</f>
        <v>53124</v>
      </c>
      <c r="I639" s="150"/>
      <c r="J639" s="153">
        <f>SUM(J623:J638)</f>
        <v>8646225.8399999999</v>
      </c>
      <c r="K639" s="153">
        <f t="shared" ref="K639:M639" si="74">SUM(K623:K638)</f>
        <v>7478160.6699999999</v>
      </c>
      <c r="L639" s="153">
        <f t="shared" si="74"/>
        <v>34677249.420000002</v>
      </c>
      <c r="M639" s="153">
        <f t="shared" si="74"/>
        <v>31455234.73</v>
      </c>
      <c r="N639" s="151">
        <v>15</v>
      </c>
      <c r="O639" s="151">
        <v>15</v>
      </c>
      <c r="P639" s="151">
        <f>N639-O639</f>
        <v>0</v>
      </c>
      <c r="Q639" s="154">
        <f t="shared" si="68"/>
        <v>3222014.6900000013</v>
      </c>
      <c r="R639" s="155">
        <f>L639/H639</f>
        <v>652.76051163316015</v>
      </c>
    </row>
    <row r="640" spans="1:18" x14ac:dyDescent="0.35">
      <c r="A640" s="144">
        <v>1</v>
      </c>
      <c r="B640" s="145" t="s">
        <v>62</v>
      </c>
      <c r="C640" s="145" t="s">
        <v>437</v>
      </c>
      <c r="D640" s="145" t="s">
        <v>90</v>
      </c>
      <c r="E640" s="145" t="s">
        <v>438</v>
      </c>
      <c r="F640" s="145" t="s">
        <v>210</v>
      </c>
      <c r="G640" s="145" t="s">
        <v>439</v>
      </c>
      <c r="H640" s="146"/>
      <c r="I640" s="144"/>
      <c r="J640" s="147"/>
      <c r="K640" s="148"/>
      <c r="L640" s="149"/>
      <c r="M640" s="149"/>
      <c r="N640" s="145"/>
      <c r="O640" s="145"/>
      <c r="P640" s="145"/>
    </row>
    <row r="641" spans="1:18" s="164" customFormat="1" x14ac:dyDescent="0.35">
      <c r="A641" s="158">
        <v>2</v>
      </c>
      <c r="B641" s="159" t="s">
        <v>62</v>
      </c>
      <c r="C641" s="159" t="s">
        <v>437</v>
      </c>
      <c r="D641" s="159" t="s">
        <v>90</v>
      </c>
      <c r="E641" s="159" t="s">
        <v>438</v>
      </c>
      <c r="F641" s="159" t="s">
        <v>180</v>
      </c>
      <c r="G641" s="159" t="s">
        <v>1070</v>
      </c>
      <c r="H641" s="160">
        <v>2455</v>
      </c>
      <c r="I641" s="158">
        <v>2</v>
      </c>
      <c r="J641" s="147">
        <f>หนองคาย!F54</f>
        <v>237337.35</v>
      </c>
      <c r="K641" s="161">
        <f>หนองคาย!AK54</f>
        <v>229074.12</v>
      </c>
      <c r="L641" s="149">
        <f>หนองคาย!AL54</f>
        <v>1332574.79</v>
      </c>
      <c r="M641" s="149">
        <f>หนองคาย!AM54</f>
        <v>1349667.6300000001</v>
      </c>
      <c r="N641" s="159"/>
      <c r="O641" s="159"/>
      <c r="P641" s="159"/>
      <c r="Q641" s="137">
        <f t="shared" si="68"/>
        <v>-17092.840000000084</v>
      </c>
      <c r="R641" s="138">
        <f t="shared" si="69"/>
        <v>542.80032179226066</v>
      </c>
    </row>
    <row r="642" spans="1:18" x14ac:dyDescent="0.35">
      <c r="A642" s="144">
        <v>3</v>
      </c>
      <c r="B642" s="145" t="s">
        <v>62</v>
      </c>
      <c r="C642" s="145" t="s">
        <v>437</v>
      </c>
      <c r="D642" s="145" t="s">
        <v>90</v>
      </c>
      <c r="E642" s="145" t="s">
        <v>438</v>
      </c>
      <c r="F642" s="145" t="s">
        <v>180</v>
      </c>
      <c r="G642" s="145" t="s">
        <v>1071</v>
      </c>
      <c r="H642" s="146">
        <v>2020</v>
      </c>
      <c r="I642" s="144">
        <v>2</v>
      </c>
      <c r="J642" s="147">
        <f>หนองคาย!F55</f>
        <v>46275.95</v>
      </c>
      <c r="K642" s="161">
        <f>หนองคาย!AK55</f>
        <v>36127.439999999988</v>
      </c>
      <c r="L642" s="149">
        <f>หนองคาย!AL55</f>
        <v>1295890.82</v>
      </c>
      <c r="M642" s="149">
        <f>หนองคาย!AM55</f>
        <v>1376460.9600000002</v>
      </c>
      <c r="N642" s="145"/>
      <c r="O642" s="145"/>
      <c r="P642" s="145"/>
      <c r="Q642" s="137">
        <f t="shared" si="68"/>
        <v>-80570.14000000013</v>
      </c>
      <c r="R642" s="138">
        <f t="shared" si="69"/>
        <v>641.53010891089116</v>
      </c>
    </row>
    <row r="643" spans="1:18" x14ac:dyDescent="0.35">
      <c r="A643" s="144">
        <v>4</v>
      </c>
      <c r="B643" s="145" t="s">
        <v>62</v>
      </c>
      <c r="C643" s="145" t="s">
        <v>437</v>
      </c>
      <c r="D643" s="145" t="s">
        <v>90</v>
      </c>
      <c r="E643" s="145" t="s">
        <v>438</v>
      </c>
      <c r="F643" s="145" t="s">
        <v>180</v>
      </c>
      <c r="G643" s="145" t="s">
        <v>1072</v>
      </c>
      <c r="H643" s="146">
        <v>3422</v>
      </c>
      <c r="I643" s="144">
        <v>3</v>
      </c>
      <c r="J643" s="147">
        <f>หนองคาย!F56</f>
        <v>240886.22</v>
      </c>
      <c r="K643" s="161">
        <f>หนองคาย!AK56</f>
        <v>170116.88000000003</v>
      </c>
      <c r="L643" s="149">
        <f>หนองคาย!AL56</f>
        <v>1704069.87</v>
      </c>
      <c r="M643" s="149">
        <f>หนองคาย!AM56</f>
        <v>1942503.58</v>
      </c>
      <c r="N643" s="145"/>
      <c r="O643" s="145"/>
      <c r="P643" s="145"/>
      <c r="Q643" s="137">
        <f t="shared" si="68"/>
        <v>-238433.70999999996</v>
      </c>
      <c r="R643" s="138">
        <f t="shared" si="69"/>
        <v>497.97483050847461</v>
      </c>
    </row>
    <row r="644" spans="1:18" x14ac:dyDescent="0.35">
      <c r="A644" s="144">
        <v>5</v>
      </c>
      <c r="B644" s="145" t="s">
        <v>62</v>
      </c>
      <c r="C644" s="145" t="s">
        <v>437</v>
      </c>
      <c r="D644" s="145" t="s">
        <v>90</v>
      </c>
      <c r="E644" s="145" t="s">
        <v>438</v>
      </c>
      <c r="F644" s="145" t="s">
        <v>180</v>
      </c>
      <c r="G644" s="145" t="s">
        <v>1073</v>
      </c>
      <c r="H644" s="146">
        <v>2553</v>
      </c>
      <c r="I644" s="144">
        <v>2</v>
      </c>
      <c r="J644" s="147">
        <f>หนองคาย!F57</f>
        <v>192460.12</v>
      </c>
      <c r="K644" s="161">
        <f>หนองคาย!AK57</f>
        <v>143775.20000000001</v>
      </c>
      <c r="L644" s="149">
        <f>หนองคาย!AL57</f>
        <v>1444895.48</v>
      </c>
      <c r="M644" s="149">
        <f>หนองคาย!AM57</f>
        <v>1498029.76</v>
      </c>
      <c r="N644" s="145"/>
      <c r="O644" s="145"/>
      <c r="P644" s="145"/>
      <c r="Q644" s="137">
        <f t="shared" si="68"/>
        <v>-53134.280000000028</v>
      </c>
      <c r="R644" s="138">
        <f t="shared" si="69"/>
        <v>565.95984332158241</v>
      </c>
    </row>
    <row r="645" spans="1:18" x14ac:dyDescent="0.35">
      <c r="A645" s="144">
        <v>6</v>
      </c>
      <c r="B645" s="145" t="s">
        <v>62</v>
      </c>
      <c r="C645" s="145" t="s">
        <v>437</v>
      </c>
      <c r="D645" s="145" t="s">
        <v>90</v>
      </c>
      <c r="E645" s="145" t="s">
        <v>438</v>
      </c>
      <c r="F645" s="145" t="s">
        <v>180</v>
      </c>
      <c r="G645" s="145" t="s">
        <v>1074</v>
      </c>
      <c r="H645" s="146">
        <v>961</v>
      </c>
      <c r="I645" s="144">
        <v>1</v>
      </c>
      <c r="J645" s="147">
        <f>หนองคาย!F58</f>
        <v>126944.77</v>
      </c>
      <c r="K645" s="161">
        <f>หนองคาย!AK58</f>
        <v>95886.860000000015</v>
      </c>
      <c r="L645" s="149">
        <f>หนองคาย!AL58</f>
        <v>1075432.1099999999</v>
      </c>
      <c r="M645" s="149">
        <f>หนองคาย!AM58</f>
        <v>1057223.54</v>
      </c>
      <c r="N645" s="145"/>
      <c r="O645" s="145"/>
      <c r="P645" s="145"/>
      <c r="Q645" s="137">
        <f t="shared" si="68"/>
        <v>18208.569999999832</v>
      </c>
      <c r="R645" s="138">
        <f t="shared" si="69"/>
        <v>1119.0760770031216</v>
      </c>
    </row>
    <row r="646" spans="1:18" x14ac:dyDescent="0.35">
      <c r="A646" s="144">
        <v>7</v>
      </c>
      <c r="B646" s="145" t="s">
        <v>62</v>
      </c>
      <c r="C646" s="145" t="s">
        <v>437</v>
      </c>
      <c r="D646" s="145" t="s">
        <v>90</v>
      </c>
      <c r="E646" s="145" t="s">
        <v>438</v>
      </c>
      <c r="F646" s="145" t="s">
        <v>180</v>
      </c>
      <c r="G646" s="145" t="s">
        <v>1075</v>
      </c>
      <c r="H646" s="146">
        <v>2039</v>
      </c>
      <c r="I646" s="144">
        <v>2</v>
      </c>
      <c r="J646" s="147">
        <f>หนองคาย!F59</f>
        <v>433416.32</v>
      </c>
      <c r="K646" s="161">
        <f>หนองคาย!AK59</f>
        <v>431445.51</v>
      </c>
      <c r="L646" s="149">
        <f>หนองคาย!AL59</f>
        <v>1351137.32</v>
      </c>
      <c r="M646" s="149">
        <f>หนองคาย!AM59</f>
        <v>1284113.7999999998</v>
      </c>
      <c r="N646" s="145"/>
      <c r="O646" s="145"/>
      <c r="P646" s="145"/>
      <c r="Q646" s="137">
        <f t="shared" si="68"/>
        <v>67023.520000000251</v>
      </c>
      <c r="R646" s="138">
        <f t="shared" si="69"/>
        <v>662.64704266797457</v>
      </c>
    </row>
    <row r="647" spans="1:18" s="156" customFormat="1" x14ac:dyDescent="0.35">
      <c r="A647" s="150">
        <v>4</v>
      </c>
      <c r="B647" s="151" t="s">
        <v>62</v>
      </c>
      <c r="C647" s="151"/>
      <c r="D647" s="151"/>
      <c r="E647" s="151" t="s">
        <v>77</v>
      </c>
      <c r="F647" s="151"/>
      <c r="G647" s="151" t="s">
        <v>440</v>
      </c>
      <c r="H647" s="157">
        <f>SUM(H640:H646)</f>
        <v>13450</v>
      </c>
      <c r="I647" s="150"/>
      <c r="J647" s="153">
        <f>SUM(J640:J646)</f>
        <v>1277320.73</v>
      </c>
      <c r="K647" s="153">
        <f t="shared" ref="K647:M647" si="75">SUM(K640:K646)</f>
        <v>1106426.0100000002</v>
      </c>
      <c r="L647" s="153">
        <f t="shared" si="75"/>
        <v>8204000.3900000006</v>
      </c>
      <c r="M647" s="153">
        <f t="shared" si="75"/>
        <v>8507999.2699999996</v>
      </c>
      <c r="N647" s="151">
        <v>6</v>
      </c>
      <c r="O647" s="151">
        <v>6</v>
      </c>
      <c r="P647" s="151">
        <f>N647-O647</f>
        <v>0</v>
      </c>
      <c r="Q647" s="154">
        <f t="shared" ref="Q647:Q710" si="76">L647-M647</f>
        <v>-303998.87999999896</v>
      </c>
      <c r="R647" s="155">
        <f>L647/H647</f>
        <v>609.96285427509304</v>
      </c>
    </row>
    <row r="648" spans="1:18" x14ac:dyDescent="0.35">
      <c r="A648" s="144">
        <v>1</v>
      </c>
      <c r="B648" s="145" t="s">
        <v>62</v>
      </c>
      <c r="C648" s="145" t="s">
        <v>441</v>
      </c>
      <c r="D648" s="145" t="s">
        <v>97</v>
      </c>
      <c r="E648" s="145" t="s">
        <v>442</v>
      </c>
      <c r="F648" s="145" t="s">
        <v>210</v>
      </c>
      <c r="G648" s="145" t="s">
        <v>443</v>
      </c>
      <c r="H648" s="146"/>
      <c r="I648" s="144"/>
      <c r="J648" s="147"/>
      <c r="K648" s="148"/>
      <c r="L648" s="149"/>
      <c r="M648" s="149"/>
      <c r="N648" s="145"/>
      <c r="O648" s="145"/>
      <c r="P648" s="145"/>
    </row>
    <row r="649" spans="1:18" x14ac:dyDescent="0.35">
      <c r="A649" s="144">
        <v>2</v>
      </c>
      <c r="B649" s="145" t="s">
        <v>62</v>
      </c>
      <c r="C649" s="145" t="s">
        <v>441</v>
      </c>
      <c r="D649" s="145" t="s">
        <v>97</v>
      </c>
      <c r="E649" s="145" t="s">
        <v>442</v>
      </c>
      <c r="F649" s="145" t="s">
        <v>180</v>
      </c>
      <c r="G649" s="145" t="s">
        <v>1076</v>
      </c>
      <c r="H649" s="146">
        <v>3187</v>
      </c>
      <c r="I649" s="144">
        <v>3</v>
      </c>
      <c r="J649" s="147">
        <f>หนองคาย!F60</f>
        <v>247453.53</v>
      </c>
      <c r="K649" s="148">
        <f>หนองคาย!AK60</f>
        <v>272371.05</v>
      </c>
      <c r="L649" s="149">
        <f>หนองคาย!AL60</f>
        <v>1160980.79</v>
      </c>
      <c r="M649" s="149">
        <f>หนองคาย!AM60</f>
        <v>981498.79999999993</v>
      </c>
      <c r="N649" s="145"/>
      <c r="O649" s="145"/>
      <c r="P649" s="145"/>
      <c r="Q649" s="137">
        <f t="shared" si="76"/>
        <v>179481.99000000011</v>
      </c>
      <c r="R649" s="138">
        <f t="shared" ref="R649:R710" si="77">L649/H649</f>
        <v>364.28641041732038</v>
      </c>
    </row>
    <row r="650" spans="1:18" x14ac:dyDescent="0.35">
      <c r="A650" s="144">
        <v>3</v>
      </c>
      <c r="B650" s="145" t="s">
        <v>62</v>
      </c>
      <c r="C650" s="145" t="s">
        <v>441</v>
      </c>
      <c r="D650" s="145" t="s">
        <v>97</v>
      </c>
      <c r="E650" s="145" t="s">
        <v>442</v>
      </c>
      <c r="F650" s="145" t="s">
        <v>180</v>
      </c>
      <c r="G650" s="145" t="s">
        <v>1077</v>
      </c>
      <c r="H650" s="146">
        <v>4931</v>
      </c>
      <c r="I650" s="144">
        <v>4</v>
      </c>
      <c r="J650" s="147">
        <f>หนองคาย!F61</f>
        <v>236366.15</v>
      </c>
      <c r="K650" s="148">
        <f>หนองคาย!AK61</f>
        <v>262635.14</v>
      </c>
      <c r="L650" s="149">
        <f>หนองคาย!AL61</f>
        <v>1381311.4</v>
      </c>
      <c r="M650" s="149">
        <f>หนองคาย!AM61</f>
        <v>1298005.31</v>
      </c>
      <c r="N650" s="145"/>
      <c r="O650" s="145"/>
      <c r="P650" s="145"/>
      <c r="Q650" s="137">
        <f t="shared" si="76"/>
        <v>83306.089999999851</v>
      </c>
      <c r="R650" s="138">
        <f t="shared" si="77"/>
        <v>280.12804704928004</v>
      </c>
    </row>
    <row r="651" spans="1:18" x14ac:dyDescent="0.35">
      <c r="A651" s="144">
        <v>4</v>
      </c>
      <c r="B651" s="145" t="s">
        <v>62</v>
      </c>
      <c r="C651" s="145" t="s">
        <v>441</v>
      </c>
      <c r="D651" s="145" t="s">
        <v>97</v>
      </c>
      <c r="E651" s="145" t="s">
        <v>442</v>
      </c>
      <c r="F651" s="145" t="s">
        <v>180</v>
      </c>
      <c r="G651" s="145" t="s">
        <v>1078</v>
      </c>
      <c r="H651" s="146">
        <v>2673</v>
      </c>
      <c r="I651" s="144">
        <v>2</v>
      </c>
      <c r="J651" s="147">
        <f>หนองคาย!F62</f>
        <v>239422.2</v>
      </c>
      <c r="K651" s="148">
        <f>หนองคาย!AK62</f>
        <v>278949.92000000004</v>
      </c>
      <c r="L651" s="149">
        <f>หนองคาย!AL62</f>
        <v>1453139.65</v>
      </c>
      <c r="M651" s="149">
        <f>หนองคาย!AM62</f>
        <v>1493391.8199999998</v>
      </c>
      <c r="N651" s="145"/>
      <c r="O651" s="145"/>
      <c r="P651" s="145"/>
      <c r="Q651" s="137">
        <f t="shared" si="76"/>
        <v>-40252.169999999925</v>
      </c>
      <c r="R651" s="138">
        <f t="shared" si="77"/>
        <v>543.63623269734376</v>
      </c>
    </row>
    <row r="652" spans="1:18" x14ac:dyDescent="0.35">
      <c r="A652" s="144">
        <v>5</v>
      </c>
      <c r="B652" s="145" t="s">
        <v>62</v>
      </c>
      <c r="C652" s="145" t="s">
        <v>441</v>
      </c>
      <c r="D652" s="145" t="s">
        <v>97</v>
      </c>
      <c r="E652" s="145" t="s">
        <v>442</v>
      </c>
      <c r="F652" s="145" t="s">
        <v>180</v>
      </c>
      <c r="G652" s="145" t="s">
        <v>1079</v>
      </c>
      <c r="H652" s="146">
        <v>3204</v>
      </c>
      <c r="I652" s="144">
        <v>3</v>
      </c>
      <c r="J652" s="147">
        <f>หนองคาย!F63</f>
        <v>380124.25</v>
      </c>
      <c r="K652" s="148">
        <f>หนองคาย!AK63</f>
        <v>383127.29</v>
      </c>
      <c r="L652" s="149">
        <f>หนองคาย!AL63</f>
        <v>1571725.4300000002</v>
      </c>
      <c r="M652" s="149">
        <f>หนองคาย!AM63</f>
        <v>1371585.23</v>
      </c>
      <c r="N652" s="145"/>
      <c r="O652" s="145"/>
      <c r="P652" s="145"/>
      <c r="Q652" s="137">
        <f t="shared" si="76"/>
        <v>200140.20000000019</v>
      </c>
      <c r="R652" s="138">
        <f t="shared" si="77"/>
        <v>490.55100811485647</v>
      </c>
    </row>
    <row r="653" spans="1:18" x14ac:dyDescent="0.35">
      <c r="A653" s="144">
        <v>6</v>
      </c>
      <c r="B653" s="145" t="s">
        <v>62</v>
      </c>
      <c r="C653" s="145" t="s">
        <v>441</v>
      </c>
      <c r="D653" s="145" t="s">
        <v>97</v>
      </c>
      <c r="E653" s="145" t="s">
        <v>442</v>
      </c>
      <c r="F653" s="145" t="s">
        <v>180</v>
      </c>
      <c r="G653" s="145" t="s">
        <v>1080</v>
      </c>
      <c r="H653" s="146">
        <v>2244</v>
      </c>
      <c r="I653" s="144">
        <v>2</v>
      </c>
      <c r="J653" s="147">
        <f>หนองคาย!F64</f>
        <v>20030.669999999998</v>
      </c>
      <c r="K653" s="148">
        <f>หนองคาย!AK64</f>
        <v>22429.109999999997</v>
      </c>
      <c r="L653" s="149">
        <f>หนองคาย!AL64</f>
        <v>1216161.71</v>
      </c>
      <c r="M653" s="149">
        <f>หนองคาย!AM64</f>
        <v>1376284.24</v>
      </c>
      <c r="N653" s="145"/>
      <c r="O653" s="145"/>
      <c r="P653" s="145"/>
      <c r="Q653" s="137">
        <f t="shared" si="76"/>
        <v>-160122.53000000003</v>
      </c>
      <c r="R653" s="138">
        <f t="shared" si="77"/>
        <v>541.96154634581103</v>
      </c>
    </row>
    <row r="654" spans="1:18" s="156" customFormat="1" x14ac:dyDescent="0.35">
      <c r="A654" s="150">
        <v>5</v>
      </c>
      <c r="B654" s="151" t="s">
        <v>62</v>
      </c>
      <c r="C654" s="151"/>
      <c r="D654" s="151"/>
      <c r="E654" s="151" t="s">
        <v>77</v>
      </c>
      <c r="F654" s="151"/>
      <c r="G654" s="151" t="s">
        <v>444</v>
      </c>
      <c r="H654" s="157">
        <f>SUM(H648:H653)</f>
        <v>16239</v>
      </c>
      <c r="I654" s="150"/>
      <c r="J654" s="153">
        <f>SUM(J648:J653)</f>
        <v>1123396.7999999998</v>
      </c>
      <c r="K654" s="188">
        <f>SUM(K648:K653)</f>
        <v>1219512.51</v>
      </c>
      <c r="L654" s="153">
        <f t="shared" ref="L654:M654" si="78">SUM(L648:L653)</f>
        <v>6783318.9799999995</v>
      </c>
      <c r="M654" s="153">
        <f t="shared" si="78"/>
        <v>6520765.4000000004</v>
      </c>
      <c r="N654" s="151">
        <v>5</v>
      </c>
      <c r="O654" s="151">
        <v>5</v>
      </c>
      <c r="P654" s="151">
        <f>N654-O654</f>
        <v>0</v>
      </c>
      <c r="Q654" s="154">
        <f t="shared" si="76"/>
        <v>262553.57999999914</v>
      </c>
      <c r="R654" s="155">
        <f>L654/H654</f>
        <v>417.71777695670914</v>
      </c>
    </row>
    <row r="655" spans="1:18" x14ac:dyDescent="0.35">
      <c r="A655" s="144">
        <v>1</v>
      </c>
      <c r="B655" s="145" t="s">
        <v>62</v>
      </c>
      <c r="C655" s="145" t="s">
        <v>445</v>
      </c>
      <c r="D655" s="145" t="s">
        <v>111</v>
      </c>
      <c r="E655" s="145" t="s">
        <v>446</v>
      </c>
      <c r="F655" s="145" t="s">
        <v>210</v>
      </c>
      <c r="G655" s="145" t="s">
        <v>447</v>
      </c>
      <c r="H655" s="146"/>
      <c r="I655" s="144"/>
      <c r="J655" s="147"/>
      <c r="K655" s="148"/>
      <c r="L655" s="149"/>
      <c r="M655" s="149"/>
      <c r="N655" s="145"/>
      <c r="O655" s="145"/>
      <c r="P655" s="145"/>
    </row>
    <row r="656" spans="1:18" x14ac:dyDescent="0.35">
      <c r="A656" s="144">
        <v>2</v>
      </c>
      <c r="B656" s="145" t="s">
        <v>62</v>
      </c>
      <c r="C656" s="145" t="s">
        <v>445</v>
      </c>
      <c r="D656" s="145" t="s">
        <v>111</v>
      </c>
      <c r="E656" s="145" t="s">
        <v>446</v>
      </c>
      <c r="F656" s="145" t="s">
        <v>180</v>
      </c>
      <c r="G656" s="145" t="s">
        <v>1081</v>
      </c>
      <c r="H656" s="146">
        <v>5619</v>
      </c>
      <c r="I656" s="144">
        <v>4</v>
      </c>
      <c r="J656" s="147">
        <f>หนองคาย!F65</f>
        <v>532464.78</v>
      </c>
      <c r="K656" s="148">
        <f>หนองคาย!AK65</f>
        <v>670102.74</v>
      </c>
      <c r="L656" s="149">
        <f>หนองคาย!AL65</f>
        <v>2519245.7000000002</v>
      </c>
      <c r="M656" s="149">
        <f>หนองคาย!AM65</f>
        <v>2131892.7000000002</v>
      </c>
      <c r="N656" s="145"/>
      <c r="O656" s="145"/>
      <c r="P656" s="145"/>
      <c r="Q656" s="137">
        <f t="shared" si="76"/>
        <v>387353</v>
      </c>
      <c r="R656" s="138">
        <f t="shared" si="77"/>
        <v>448.34413596725398</v>
      </c>
    </row>
    <row r="657" spans="1:18" x14ac:dyDescent="0.35">
      <c r="A657" s="144">
        <v>3</v>
      </c>
      <c r="B657" s="145" t="s">
        <v>62</v>
      </c>
      <c r="C657" s="145" t="s">
        <v>445</v>
      </c>
      <c r="D657" s="145" t="s">
        <v>111</v>
      </c>
      <c r="E657" s="145" t="s">
        <v>446</v>
      </c>
      <c r="F657" s="145" t="s">
        <v>180</v>
      </c>
      <c r="G657" s="145" t="s">
        <v>1082</v>
      </c>
      <c r="H657" s="146">
        <v>5086</v>
      </c>
      <c r="I657" s="144">
        <v>4</v>
      </c>
      <c r="J657" s="147">
        <f>หนองคาย!F66</f>
        <v>368104.49</v>
      </c>
      <c r="K657" s="148">
        <f>หนองคาย!AK66</f>
        <v>531332.61</v>
      </c>
      <c r="L657" s="149">
        <f>หนองคาย!AL66</f>
        <v>4623915.8499999996</v>
      </c>
      <c r="M657" s="149">
        <f>หนองคาย!AM66</f>
        <v>2311555.17</v>
      </c>
      <c r="N657" s="145"/>
      <c r="O657" s="145"/>
      <c r="P657" s="145"/>
      <c r="Q657" s="137">
        <f t="shared" si="76"/>
        <v>2312360.6799999997</v>
      </c>
      <c r="R657" s="138">
        <f t="shared" si="77"/>
        <v>909.1458611875737</v>
      </c>
    </row>
    <row r="658" spans="1:18" x14ac:dyDescent="0.35">
      <c r="A658" s="144">
        <v>4</v>
      </c>
      <c r="B658" s="145" t="s">
        <v>62</v>
      </c>
      <c r="C658" s="145" t="s">
        <v>445</v>
      </c>
      <c r="D658" s="145" t="s">
        <v>111</v>
      </c>
      <c r="E658" s="145" t="s">
        <v>446</v>
      </c>
      <c r="F658" s="145" t="s">
        <v>180</v>
      </c>
      <c r="G658" s="145" t="s">
        <v>1083</v>
      </c>
      <c r="H658" s="146">
        <v>7208</v>
      </c>
      <c r="I658" s="144">
        <v>5</v>
      </c>
      <c r="J658" s="147">
        <f>หนองคาย!F67</f>
        <v>493390.26</v>
      </c>
      <c r="K658" s="148">
        <f>หนองคาย!AK67</f>
        <v>567247</v>
      </c>
      <c r="L658" s="149">
        <f>หนองคาย!AL67</f>
        <v>2174432.98</v>
      </c>
      <c r="M658" s="149">
        <f>หนองคาย!AM67</f>
        <v>1805334.41</v>
      </c>
      <c r="N658" s="145"/>
      <c r="O658" s="145"/>
      <c r="P658" s="145"/>
      <c r="Q658" s="137">
        <f t="shared" si="76"/>
        <v>369098.57000000007</v>
      </c>
      <c r="R658" s="138">
        <f t="shared" si="77"/>
        <v>301.66939234184241</v>
      </c>
    </row>
    <row r="659" spans="1:18" s="156" customFormat="1" x14ac:dyDescent="0.35">
      <c r="A659" s="150">
        <v>6</v>
      </c>
      <c r="B659" s="151" t="s">
        <v>62</v>
      </c>
      <c r="C659" s="151"/>
      <c r="D659" s="151"/>
      <c r="E659" s="151" t="s">
        <v>77</v>
      </c>
      <c r="F659" s="151"/>
      <c r="G659" s="151" t="s">
        <v>448</v>
      </c>
      <c r="H659" s="157">
        <f>SUM(H656:H658)</f>
        <v>17913</v>
      </c>
      <c r="I659" s="150"/>
      <c r="J659" s="153">
        <f>SUM(J655:J658)</f>
        <v>1393959.53</v>
      </c>
      <c r="K659" s="153">
        <f t="shared" ref="K659:M659" si="79">SUM(K655:K658)</f>
        <v>1768682.35</v>
      </c>
      <c r="L659" s="153">
        <f t="shared" si="79"/>
        <v>9317594.5299999993</v>
      </c>
      <c r="M659" s="153">
        <f t="shared" si="79"/>
        <v>6248782.2800000003</v>
      </c>
      <c r="N659" s="151">
        <v>3</v>
      </c>
      <c r="O659" s="151">
        <v>3</v>
      </c>
      <c r="P659" s="151">
        <f>N659-O659</f>
        <v>0</v>
      </c>
      <c r="Q659" s="154">
        <f t="shared" si="76"/>
        <v>3068812.2499999991</v>
      </c>
      <c r="R659" s="155">
        <f>L659/H659</f>
        <v>520.15823870931717</v>
      </c>
    </row>
    <row r="660" spans="1:18" x14ac:dyDescent="0.35">
      <c r="A660" s="144">
        <v>1</v>
      </c>
      <c r="B660" s="145" t="s">
        <v>62</v>
      </c>
      <c r="C660" s="145" t="s">
        <v>449</v>
      </c>
      <c r="D660" s="145" t="s">
        <v>125</v>
      </c>
      <c r="E660" s="145" t="s">
        <v>450</v>
      </c>
      <c r="F660" s="145" t="s">
        <v>210</v>
      </c>
      <c r="G660" s="145" t="s">
        <v>451</v>
      </c>
      <c r="H660" s="146"/>
      <c r="I660" s="144"/>
      <c r="J660" s="147"/>
      <c r="K660" s="148"/>
      <c r="L660" s="149"/>
      <c r="M660" s="149"/>
      <c r="N660" s="145"/>
      <c r="O660" s="145"/>
      <c r="P660" s="145"/>
    </row>
    <row r="661" spans="1:18" x14ac:dyDescent="0.35">
      <c r="A661" s="144">
        <v>2</v>
      </c>
      <c r="B661" s="145" t="s">
        <v>62</v>
      </c>
      <c r="C661" s="145" t="s">
        <v>449</v>
      </c>
      <c r="D661" s="145" t="s">
        <v>125</v>
      </c>
      <c r="E661" s="145" t="s">
        <v>450</v>
      </c>
      <c r="F661" s="145" t="s">
        <v>180</v>
      </c>
      <c r="G661" s="145" t="s">
        <v>1084</v>
      </c>
      <c r="H661" s="146">
        <v>2983</v>
      </c>
      <c r="I661" s="144">
        <v>2</v>
      </c>
      <c r="J661" s="147">
        <f>หนองคาย!F68</f>
        <v>299791.03000000003</v>
      </c>
      <c r="K661" s="148">
        <f>หนองคาย!AK68</f>
        <v>354747.73000000004</v>
      </c>
      <c r="L661" s="149">
        <f>หนองคาย!AL68</f>
        <v>2617722.6399999997</v>
      </c>
      <c r="M661" s="149">
        <f>หนองคาย!AM68</f>
        <v>2361231.46</v>
      </c>
      <c r="N661" s="145"/>
      <c r="O661" s="145"/>
      <c r="P661" s="145"/>
      <c r="Q661" s="137">
        <f t="shared" si="76"/>
        <v>256491.1799999997</v>
      </c>
      <c r="R661" s="138">
        <f t="shared" si="77"/>
        <v>877.54697955078768</v>
      </c>
    </row>
    <row r="662" spans="1:18" x14ac:dyDescent="0.35">
      <c r="A662" s="144">
        <v>3</v>
      </c>
      <c r="B662" s="145" t="s">
        <v>62</v>
      </c>
      <c r="C662" s="145" t="s">
        <v>449</v>
      </c>
      <c r="D662" s="145" t="s">
        <v>125</v>
      </c>
      <c r="E662" s="145" t="s">
        <v>450</v>
      </c>
      <c r="F662" s="145" t="s">
        <v>180</v>
      </c>
      <c r="G662" s="145" t="s">
        <v>1085</v>
      </c>
      <c r="H662" s="146">
        <v>3185</v>
      </c>
      <c r="I662" s="144">
        <v>3</v>
      </c>
      <c r="J662" s="147">
        <f>หนองคาย!F69</f>
        <v>434525.17</v>
      </c>
      <c r="K662" s="148">
        <f>หนองคาย!AK69</f>
        <v>458431.64999999997</v>
      </c>
      <c r="L662" s="149">
        <f>หนองคาย!AL69</f>
        <v>1410019.7000000002</v>
      </c>
      <c r="M662" s="149">
        <f>หนองคาย!AM69</f>
        <v>1246221.27</v>
      </c>
      <c r="N662" s="145"/>
      <c r="O662" s="145"/>
      <c r="P662" s="145"/>
      <c r="Q662" s="137">
        <f t="shared" si="76"/>
        <v>163798.43000000017</v>
      </c>
      <c r="R662" s="138">
        <f t="shared" si="77"/>
        <v>442.70634222919944</v>
      </c>
    </row>
    <row r="663" spans="1:18" x14ac:dyDescent="0.35">
      <c r="A663" s="144">
        <v>4</v>
      </c>
      <c r="B663" s="145" t="s">
        <v>62</v>
      </c>
      <c r="C663" s="145" t="s">
        <v>449</v>
      </c>
      <c r="D663" s="145" t="s">
        <v>125</v>
      </c>
      <c r="E663" s="145" t="s">
        <v>450</v>
      </c>
      <c r="F663" s="145" t="s">
        <v>180</v>
      </c>
      <c r="G663" s="145" t="s">
        <v>1086</v>
      </c>
      <c r="H663" s="146">
        <v>5687</v>
      </c>
      <c r="I663" s="144">
        <v>4</v>
      </c>
      <c r="J663" s="147">
        <f>หนองคาย!F70</f>
        <v>443656.54</v>
      </c>
      <c r="K663" s="148">
        <f>หนองคาย!AK70</f>
        <v>551696.66</v>
      </c>
      <c r="L663" s="149">
        <f>หนองคาย!AL70</f>
        <v>3210059.3200000003</v>
      </c>
      <c r="M663" s="149">
        <f>หนองคาย!AM70</f>
        <v>2504384.64</v>
      </c>
      <c r="N663" s="145"/>
      <c r="O663" s="145"/>
      <c r="P663" s="145"/>
      <c r="Q663" s="137">
        <f t="shared" si="76"/>
        <v>705674.68000000017</v>
      </c>
      <c r="R663" s="138">
        <f t="shared" si="77"/>
        <v>564.45565676103399</v>
      </c>
    </row>
    <row r="664" spans="1:18" x14ac:dyDescent="0.35">
      <c r="A664" s="144">
        <v>5</v>
      </c>
      <c r="B664" s="145" t="s">
        <v>62</v>
      </c>
      <c r="C664" s="145" t="s">
        <v>449</v>
      </c>
      <c r="D664" s="145" t="s">
        <v>125</v>
      </c>
      <c r="E664" s="145" t="s">
        <v>450</v>
      </c>
      <c r="F664" s="145" t="s">
        <v>180</v>
      </c>
      <c r="G664" s="145" t="s">
        <v>1087</v>
      </c>
      <c r="H664" s="146">
        <v>5400</v>
      </c>
      <c r="I664" s="144">
        <v>4</v>
      </c>
      <c r="J664" s="147">
        <f>หนองคาย!F71</f>
        <v>1502385.05</v>
      </c>
      <c r="K664" s="148">
        <f>หนองคาย!AK71</f>
        <v>1555260.05</v>
      </c>
      <c r="L664" s="149">
        <f>หนองคาย!AL71</f>
        <v>1912202.19</v>
      </c>
      <c r="M664" s="149">
        <f>หนองคาย!AM71</f>
        <v>1786264.57</v>
      </c>
      <c r="N664" s="145"/>
      <c r="O664" s="145"/>
      <c r="P664" s="145"/>
      <c r="Q664" s="137">
        <f t="shared" si="76"/>
        <v>125937.61999999988</v>
      </c>
      <c r="R664" s="138">
        <f t="shared" si="77"/>
        <v>354.11151666666666</v>
      </c>
    </row>
    <row r="665" spans="1:18" x14ac:dyDescent="0.35">
      <c r="A665" s="144">
        <v>6</v>
      </c>
      <c r="B665" s="145" t="s">
        <v>62</v>
      </c>
      <c r="C665" s="145" t="s">
        <v>449</v>
      </c>
      <c r="D665" s="145" t="s">
        <v>125</v>
      </c>
      <c r="E665" s="145" t="s">
        <v>450</v>
      </c>
      <c r="F665" s="145" t="s">
        <v>180</v>
      </c>
      <c r="G665" s="145" t="s">
        <v>1088</v>
      </c>
      <c r="H665" s="146">
        <v>9957</v>
      </c>
      <c r="I665" s="144">
        <v>5</v>
      </c>
      <c r="J665" s="147">
        <f>หนองคาย!F72</f>
        <v>1301280.0900000001</v>
      </c>
      <c r="K665" s="148">
        <f>หนองคาย!AK72</f>
        <v>1289846.9100000001</v>
      </c>
      <c r="L665" s="149">
        <f>หนองคาย!AL72</f>
        <v>3540113.13</v>
      </c>
      <c r="M665" s="149">
        <f>หนองคาย!AM72</f>
        <v>3031877.4499999997</v>
      </c>
      <c r="N665" s="145"/>
      <c r="O665" s="145"/>
      <c r="P665" s="145"/>
      <c r="Q665" s="137">
        <f t="shared" si="76"/>
        <v>508235.68000000017</v>
      </c>
      <c r="R665" s="138">
        <f t="shared" si="77"/>
        <v>355.54013558300693</v>
      </c>
    </row>
    <row r="666" spans="1:18" x14ac:dyDescent="0.35">
      <c r="A666" s="144">
        <v>7</v>
      </c>
      <c r="B666" s="145" t="s">
        <v>62</v>
      </c>
      <c r="C666" s="145" t="s">
        <v>449</v>
      </c>
      <c r="D666" s="145" t="s">
        <v>125</v>
      </c>
      <c r="E666" s="145" t="s">
        <v>450</v>
      </c>
      <c r="F666" s="145" t="s">
        <v>180</v>
      </c>
      <c r="G666" s="145" t="s">
        <v>1089</v>
      </c>
      <c r="H666" s="146">
        <v>2898</v>
      </c>
      <c r="I666" s="144">
        <v>2</v>
      </c>
      <c r="J666" s="147">
        <f>หนองคาย!F73</f>
        <v>946310.71</v>
      </c>
      <c r="K666" s="148">
        <f>หนองคาย!AK73</f>
        <v>924654.12</v>
      </c>
      <c r="L666" s="149">
        <f>หนองคาย!AL73</f>
        <v>1418401</v>
      </c>
      <c r="M666" s="149">
        <f>หนองคาย!AM73</f>
        <v>1256530.69</v>
      </c>
      <c r="N666" s="145"/>
      <c r="O666" s="145"/>
      <c r="P666" s="145"/>
      <c r="Q666" s="137">
        <f t="shared" si="76"/>
        <v>161870.31000000006</v>
      </c>
      <c r="R666" s="138">
        <f t="shared" si="77"/>
        <v>489.44133885438231</v>
      </c>
    </row>
    <row r="667" spans="1:18" x14ac:dyDescent="0.35">
      <c r="A667" s="144">
        <v>8</v>
      </c>
      <c r="B667" s="145" t="s">
        <v>62</v>
      </c>
      <c r="C667" s="145" t="s">
        <v>449</v>
      </c>
      <c r="D667" s="145" t="s">
        <v>125</v>
      </c>
      <c r="E667" s="145" t="s">
        <v>450</v>
      </c>
      <c r="F667" s="145" t="s">
        <v>180</v>
      </c>
      <c r="G667" s="145" t="s">
        <v>1090</v>
      </c>
      <c r="H667" s="146">
        <v>3080</v>
      </c>
      <c r="I667" s="144">
        <v>3</v>
      </c>
      <c r="J667" s="147">
        <f>หนองคาย!F74</f>
        <v>125443.72</v>
      </c>
      <c r="K667" s="148">
        <f>หนองคาย!AK74</f>
        <v>128400.63999999998</v>
      </c>
      <c r="L667" s="149">
        <f>หนองคาย!AL74</f>
        <v>1267038.92</v>
      </c>
      <c r="M667" s="149">
        <f>หนองคาย!AM74</f>
        <v>1136532.1499999999</v>
      </c>
      <c r="N667" s="145"/>
      <c r="O667" s="145"/>
      <c r="P667" s="145"/>
      <c r="Q667" s="137">
        <f t="shared" si="76"/>
        <v>130506.77000000002</v>
      </c>
      <c r="R667" s="138">
        <f t="shared" si="77"/>
        <v>411.37627272727269</v>
      </c>
    </row>
    <row r="668" spans="1:18" s="156" customFormat="1" x14ac:dyDescent="0.35">
      <c r="A668" s="150">
        <v>7</v>
      </c>
      <c r="B668" s="151" t="s">
        <v>62</v>
      </c>
      <c r="C668" s="151"/>
      <c r="D668" s="151"/>
      <c r="E668" s="151" t="s">
        <v>77</v>
      </c>
      <c r="F668" s="151"/>
      <c r="G668" s="151" t="s">
        <v>452</v>
      </c>
      <c r="H668" s="157">
        <f>SUM(H661:H667)</f>
        <v>33190</v>
      </c>
      <c r="I668" s="150"/>
      <c r="J668" s="153">
        <f>SUM(J660:J667)</f>
        <v>5053392.3099999996</v>
      </c>
      <c r="K668" s="153">
        <f t="shared" ref="K668:M668" si="80">SUM(K660:K667)</f>
        <v>5263037.76</v>
      </c>
      <c r="L668" s="153">
        <f t="shared" si="80"/>
        <v>15375556.9</v>
      </c>
      <c r="M668" s="153">
        <f t="shared" si="80"/>
        <v>13323042.23</v>
      </c>
      <c r="N668" s="151">
        <v>7</v>
      </c>
      <c r="O668" s="151">
        <v>7</v>
      </c>
      <c r="P668" s="151">
        <f>N668-O668</f>
        <v>0</v>
      </c>
      <c r="Q668" s="154">
        <f t="shared" si="76"/>
        <v>2052514.67</v>
      </c>
      <c r="R668" s="155">
        <f>L668/H668</f>
        <v>463.25871949382343</v>
      </c>
    </row>
    <row r="669" spans="1:18" x14ac:dyDescent="0.35">
      <c r="A669" s="144">
        <v>1</v>
      </c>
      <c r="B669" s="145" t="s">
        <v>62</v>
      </c>
      <c r="C669" s="145" t="s">
        <v>453</v>
      </c>
      <c r="D669" s="145" t="s">
        <v>130</v>
      </c>
      <c r="E669" s="145" t="s">
        <v>454</v>
      </c>
      <c r="F669" s="145" t="s">
        <v>210</v>
      </c>
      <c r="G669" s="145" t="s">
        <v>455</v>
      </c>
      <c r="H669" s="146"/>
      <c r="I669" s="144"/>
      <c r="J669" s="147"/>
      <c r="K669" s="148"/>
      <c r="L669" s="149"/>
      <c r="M669" s="149"/>
      <c r="N669" s="145"/>
      <c r="O669" s="145"/>
      <c r="P669" s="145"/>
    </row>
    <row r="670" spans="1:18" x14ac:dyDescent="0.35">
      <c r="A670" s="144">
        <v>2</v>
      </c>
      <c r="B670" s="145" t="s">
        <v>62</v>
      </c>
      <c r="C670" s="145" t="s">
        <v>453</v>
      </c>
      <c r="D670" s="145" t="s">
        <v>130</v>
      </c>
      <c r="E670" s="145" t="s">
        <v>454</v>
      </c>
      <c r="F670" s="145" t="s">
        <v>180</v>
      </c>
      <c r="G670" s="145" t="s">
        <v>1091</v>
      </c>
      <c r="H670" s="146">
        <v>5394</v>
      </c>
      <c r="I670" s="144">
        <v>4</v>
      </c>
      <c r="J670" s="147">
        <f>หนองคาย!F75</f>
        <v>787230.03</v>
      </c>
      <c r="K670" s="148">
        <f>หนองคาย!AK75</f>
        <v>817239.74</v>
      </c>
      <c r="L670" s="149">
        <f>หนองคาย!AL75</f>
        <v>2921585.05</v>
      </c>
      <c r="M670" s="149">
        <f>หนองคาย!AM75</f>
        <v>2412637.75</v>
      </c>
      <c r="N670" s="145"/>
      <c r="O670" s="145"/>
      <c r="P670" s="145"/>
      <c r="Q670" s="137">
        <f t="shared" si="76"/>
        <v>508947.29999999981</v>
      </c>
      <c r="R670" s="138">
        <f t="shared" si="77"/>
        <v>541.63608639228767</v>
      </c>
    </row>
    <row r="671" spans="1:18" x14ac:dyDescent="0.35">
      <c r="A671" s="144">
        <v>3</v>
      </c>
      <c r="B671" s="145" t="s">
        <v>62</v>
      </c>
      <c r="C671" s="145" t="s">
        <v>453</v>
      </c>
      <c r="D671" s="145" t="s">
        <v>130</v>
      </c>
      <c r="E671" s="145" t="s">
        <v>454</v>
      </c>
      <c r="F671" s="145" t="s">
        <v>180</v>
      </c>
      <c r="G671" s="145" t="s">
        <v>1092</v>
      </c>
      <c r="H671" s="146">
        <v>6493</v>
      </c>
      <c r="I671" s="144">
        <v>5</v>
      </c>
      <c r="J671" s="147">
        <f>หนองคาย!F76</f>
        <v>732723.48</v>
      </c>
      <c r="K671" s="148">
        <f>หนองคาย!AK76</f>
        <v>743185.71</v>
      </c>
      <c r="L671" s="149">
        <f>หนองคาย!AL76</f>
        <v>3041986.16</v>
      </c>
      <c r="M671" s="149">
        <f>หนองคาย!AM76</f>
        <v>3013987.15</v>
      </c>
      <c r="N671" s="145"/>
      <c r="O671" s="145"/>
      <c r="P671" s="145"/>
      <c r="Q671" s="137">
        <f t="shared" si="76"/>
        <v>27999.010000000242</v>
      </c>
      <c r="R671" s="138">
        <f t="shared" si="77"/>
        <v>468.5024118281226</v>
      </c>
    </row>
    <row r="672" spans="1:18" x14ac:dyDescent="0.35">
      <c r="A672" s="144">
        <v>4</v>
      </c>
      <c r="B672" s="145" t="s">
        <v>62</v>
      </c>
      <c r="C672" s="145" t="s">
        <v>453</v>
      </c>
      <c r="D672" s="145" t="s">
        <v>130</v>
      </c>
      <c r="E672" s="145" t="s">
        <v>454</v>
      </c>
      <c r="F672" s="145" t="s">
        <v>180</v>
      </c>
      <c r="G672" s="145" t="s">
        <v>1093</v>
      </c>
      <c r="H672" s="146">
        <v>2652</v>
      </c>
      <c r="I672" s="144">
        <v>2</v>
      </c>
      <c r="J672" s="147">
        <f>หนองคาย!F77</f>
        <v>332654.15000000002</v>
      </c>
      <c r="K672" s="148">
        <f>หนองคาย!AK77</f>
        <v>347030.64</v>
      </c>
      <c r="L672" s="149">
        <f>หนองคาย!AL77</f>
        <v>1291313.6200000001</v>
      </c>
      <c r="M672" s="149">
        <f>หนองคาย!AM77</f>
        <v>1104856.8699999999</v>
      </c>
      <c r="N672" s="145"/>
      <c r="O672" s="145"/>
      <c r="P672" s="145"/>
      <c r="Q672" s="137">
        <f t="shared" si="76"/>
        <v>186456.75000000023</v>
      </c>
      <c r="R672" s="138">
        <f t="shared" si="77"/>
        <v>486.92067119155359</v>
      </c>
    </row>
    <row r="673" spans="1:18" x14ac:dyDescent="0.35">
      <c r="A673" s="144">
        <v>5</v>
      </c>
      <c r="B673" s="145" t="s">
        <v>62</v>
      </c>
      <c r="C673" s="145" t="s">
        <v>453</v>
      </c>
      <c r="D673" s="145" t="s">
        <v>130</v>
      </c>
      <c r="E673" s="145" t="s">
        <v>454</v>
      </c>
      <c r="F673" s="145" t="s">
        <v>180</v>
      </c>
      <c r="G673" s="145" t="s">
        <v>1094</v>
      </c>
      <c r="H673" s="146">
        <v>5048</v>
      </c>
      <c r="I673" s="144">
        <v>4</v>
      </c>
      <c r="J673" s="147">
        <f>หนองคาย!F78</f>
        <v>387490.75</v>
      </c>
      <c r="K673" s="148">
        <f>หนองคาย!AK78</f>
        <v>418290.74</v>
      </c>
      <c r="L673" s="149">
        <f>หนองคาย!AL78</f>
        <v>2360233.2599999998</v>
      </c>
      <c r="M673" s="149">
        <f>หนองคาย!AM78</f>
        <v>2116310.0300000003</v>
      </c>
      <c r="N673" s="145"/>
      <c r="O673" s="145"/>
      <c r="P673" s="145"/>
      <c r="Q673" s="137">
        <f t="shared" si="76"/>
        <v>243923.22999999952</v>
      </c>
      <c r="R673" s="138">
        <f t="shared" si="77"/>
        <v>467.55809429477017</v>
      </c>
    </row>
    <row r="674" spans="1:18" x14ac:dyDescent="0.35">
      <c r="A674" s="144">
        <v>6</v>
      </c>
      <c r="B674" s="145" t="s">
        <v>62</v>
      </c>
      <c r="C674" s="145" t="s">
        <v>453</v>
      </c>
      <c r="D674" s="145" t="s">
        <v>130</v>
      </c>
      <c r="E674" s="145" t="s">
        <v>454</v>
      </c>
      <c r="F674" s="145" t="s">
        <v>180</v>
      </c>
      <c r="G674" s="145" t="s">
        <v>1095</v>
      </c>
      <c r="H674" s="146">
        <v>4500</v>
      </c>
      <c r="I674" s="144">
        <v>3</v>
      </c>
      <c r="J674" s="147">
        <f>หนองคาย!F79</f>
        <v>2569017.6</v>
      </c>
      <c r="K674" s="148">
        <f>หนองคาย!AK79</f>
        <v>2594846.4699999997</v>
      </c>
      <c r="L674" s="149">
        <f>หนองคาย!AL79</f>
        <v>3282449.04</v>
      </c>
      <c r="M674" s="149">
        <f>หนองคาย!AM79</f>
        <v>2173506.8200000003</v>
      </c>
      <c r="N674" s="145"/>
      <c r="O674" s="145"/>
      <c r="P674" s="145"/>
      <c r="Q674" s="137">
        <f t="shared" si="76"/>
        <v>1108942.2199999997</v>
      </c>
      <c r="R674" s="138">
        <f t="shared" si="77"/>
        <v>729.43312000000003</v>
      </c>
    </row>
    <row r="675" spans="1:18" x14ac:dyDescent="0.35">
      <c r="A675" s="144">
        <v>7</v>
      </c>
      <c r="B675" s="145" t="s">
        <v>62</v>
      </c>
      <c r="C675" s="145" t="s">
        <v>453</v>
      </c>
      <c r="D675" s="145" t="s">
        <v>130</v>
      </c>
      <c r="E675" s="145" t="s">
        <v>454</v>
      </c>
      <c r="F675" s="145" t="s">
        <v>180</v>
      </c>
      <c r="G675" s="145" t="s">
        <v>1096</v>
      </c>
      <c r="H675" s="146">
        <v>3828</v>
      </c>
      <c r="I675" s="144">
        <v>3</v>
      </c>
      <c r="J675" s="147">
        <f>หนองคาย!F80</f>
        <v>295784.49</v>
      </c>
      <c r="K675" s="148">
        <f>หนองคาย!AK80</f>
        <v>299406.01</v>
      </c>
      <c r="L675" s="149">
        <f>หนองคาย!AL80</f>
        <v>1614788.02</v>
      </c>
      <c r="M675" s="149">
        <f>หนองคาย!AM80</f>
        <v>1492310.55</v>
      </c>
      <c r="N675" s="145"/>
      <c r="O675" s="145"/>
      <c r="P675" s="145"/>
      <c r="Q675" s="137">
        <f t="shared" si="76"/>
        <v>122477.46999999997</v>
      </c>
      <c r="R675" s="138">
        <f t="shared" si="77"/>
        <v>421.83595088819226</v>
      </c>
    </row>
    <row r="676" spans="1:18" s="156" customFormat="1" x14ac:dyDescent="0.35">
      <c r="A676" s="150">
        <v>8</v>
      </c>
      <c r="B676" s="151" t="s">
        <v>62</v>
      </c>
      <c r="C676" s="151"/>
      <c r="D676" s="151"/>
      <c r="E676" s="151" t="s">
        <v>77</v>
      </c>
      <c r="F676" s="151"/>
      <c r="G676" s="151" t="s">
        <v>456</v>
      </c>
      <c r="H676" s="157">
        <f>SUM(H670:H675)</f>
        <v>27915</v>
      </c>
      <c r="I676" s="150"/>
      <c r="J676" s="153">
        <f>SUM(J669:J675)</f>
        <v>5104900.5</v>
      </c>
      <c r="K676" s="153">
        <f t="shared" ref="K676:M676" si="81">SUM(K669:K675)</f>
        <v>5219999.3099999996</v>
      </c>
      <c r="L676" s="153">
        <f t="shared" si="81"/>
        <v>14512355.149999999</v>
      </c>
      <c r="M676" s="153">
        <f t="shared" si="81"/>
        <v>12313609.170000002</v>
      </c>
      <c r="N676" s="151">
        <v>6</v>
      </c>
      <c r="O676" s="151">
        <v>6</v>
      </c>
      <c r="P676" s="151">
        <f>N676-O676</f>
        <v>0</v>
      </c>
      <c r="Q676" s="154">
        <f t="shared" si="76"/>
        <v>2198745.9799999967</v>
      </c>
      <c r="R676" s="155">
        <f>L676/H676</f>
        <v>519.87659502059819</v>
      </c>
    </row>
    <row r="677" spans="1:18" x14ac:dyDescent="0.35">
      <c r="A677" s="144">
        <v>1</v>
      </c>
      <c r="B677" s="145" t="s">
        <v>62</v>
      </c>
      <c r="C677" s="145" t="s">
        <v>457</v>
      </c>
      <c r="D677" s="145" t="s">
        <v>118</v>
      </c>
      <c r="E677" s="145" t="s">
        <v>458</v>
      </c>
      <c r="F677" s="145" t="s">
        <v>210</v>
      </c>
      <c r="G677" s="145" t="s">
        <v>459</v>
      </c>
      <c r="H677" s="146"/>
      <c r="I677" s="144"/>
      <c r="J677" s="147"/>
      <c r="K677" s="148"/>
      <c r="L677" s="149"/>
      <c r="M677" s="149"/>
      <c r="N677" s="145"/>
      <c r="O677" s="145"/>
      <c r="P677" s="145"/>
    </row>
    <row r="678" spans="1:18" x14ac:dyDescent="0.35">
      <c r="A678" s="144">
        <v>2</v>
      </c>
      <c r="B678" s="145" t="s">
        <v>62</v>
      </c>
      <c r="C678" s="145" t="s">
        <v>457</v>
      </c>
      <c r="D678" s="145" t="s">
        <v>118</v>
      </c>
      <c r="E678" s="145" t="s">
        <v>458</v>
      </c>
      <c r="F678" s="145" t="s">
        <v>180</v>
      </c>
      <c r="G678" s="145" t="s">
        <v>1097</v>
      </c>
      <c r="H678" s="146">
        <v>1542</v>
      </c>
      <c r="I678" s="144">
        <v>2</v>
      </c>
      <c r="J678" s="147">
        <f>หนองคาย!F81</f>
        <v>2779.78</v>
      </c>
      <c r="K678" s="148">
        <f>หนองคาย!AK81</f>
        <v>30373.4</v>
      </c>
      <c r="L678" s="149">
        <f>หนองคาย!AL81</f>
        <v>995335.01</v>
      </c>
      <c r="M678" s="149">
        <f>หนองคาย!AM81</f>
        <v>1016572.16</v>
      </c>
      <c r="N678" s="145"/>
      <c r="O678" s="145"/>
      <c r="P678" s="145"/>
      <c r="Q678" s="137">
        <f t="shared" si="76"/>
        <v>-21237.150000000023</v>
      </c>
      <c r="R678" s="138">
        <f t="shared" si="77"/>
        <v>645.48314526588842</v>
      </c>
    </row>
    <row r="679" spans="1:18" x14ac:dyDescent="0.35">
      <c r="A679" s="144">
        <v>3</v>
      </c>
      <c r="B679" s="145" t="s">
        <v>62</v>
      </c>
      <c r="C679" s="145" t="s">
        <v>457</v>
      </c>
      <c r="D679" s="145" t="s">
        <v>118</v>
      </c>
      <c r="E679" s="145" t="s">
        <v>458</v>
      </c>
      <c r="F679" s="145" t="s">
        <v>180</v>
      </c>
      <c r="G679" s="145" t="s">
        <v>1098</v>
      </c>
      <c r="H679" s="146">
        <v>3115</v>
      </c>
      <c r="I679" s="144">
        <v>3</v>
      </c>
      <c r="J679" s="147">
        <f>หนองคาย!F82</f>
        <v>827316.26</v>
      </c>
      <c r="K679" s="148">
        <f>หนองคาย!AK82</f>
        <v>910596.21</v>
      </c>
      <c r="L679" s="149">
        <f>หนองคาย!AL82</f>
        <v>3505956.4600000004</v>
      </c>
      <c r="M679" s="149">
        <f>หนองคาย!AM82</f>
        <v>2424776.5300000003</v>
      </c>
      <c r="N679" s="145"/>
      <c r="O679" s="145"/>
      <c r="P679" s="145"/>
      <c r="Q679" s="137">
        <f t="shared" si="76"/>
        <v>1081179.9300000002</v>
      </c>
      <c r="R679" s="138">
        <f t="shared" si="77"/>
        <v>1125.5076918138043</v>
      </c>
    </row>
    <row r="680" spans="1:18" x14ac:dyDescent="0.35">
      <c r="A680" s="144">
        <v>4</v>
      </c>
      <c r="B680" s="145" t="s">
        <v>62</v>
      </c>
      <c r="C680" s="145" t="s">
        <v>457</v>
      </c>
      <c r="D680" s="145" t="s">
        <v>118</v>
      </c>
      <c r="E680" s="145" t="s">
        <v>458</v>
      </c>
      <c r="F680" s="145" t="s">
        <v>180</v>
      </c>
      <c r="G680" s="145" t="s">
        <v>1099</v>
      </c>
      <c r="H680" s="146">
        <v>1500</v>
      </c>
      <c r="I680" s="144">
        <v>1</v>
      </c>
      <c r="J680" s="147">
        <f>หนองคาย!F83</f>
        <v>219175.17</v>
      </c>
      <c r="K680" s="148">
        <f>หนองคาย!AK83</f>
        <v>187893.63</v>
      </c>
      <c r="L680" s="149">
        <f>หนองคาย!AL83</f>
        <v>2051942.0099999998</v>
      </c>
      <c r="M680" s="149">
        <f>หนองคาย!AM83</f>
        <v>2030178.34</v>
      </c>
      <c r="N680" s="145"/>
      <c r="O680" s="145"/>
      <c r="P680" s="145"/>
      <c r="Q680" s="137">
        <f t="shared" si="76"/>
        <v>21763.669999999693</v>
      </c>
      <c r="R680" s="138">
        <f t="shared" si="77"/>
        <v>1367.9613399999998</v>
      </c>
    </row>
    <row r="681" spans="1:18" x14ac:dyDescent="0.35">
      <c r="A681" s="144">
        <v>5</v>
      </c>
      <c r="B681" s="145" t="s">
        <v>62</v>
      </c>
      <c r="C681" s="145" t="s">
        <v>457</v>
      </c>
      <c r="D681" s="145" t="s">
        <v>118</v>
      </c>
      <c r="E681" s="145" t="s">
        <v>458</v>
      </c>
      <c r="F681" s="145" t="s">
        <v>180</v>
      </c>
      <c r="G681" s="145" t="s">
        <v>1100</v>
      </c>
      <c r="H681" s="146">
        <v>1499</v>
      </c>
      <c r="I681" s="144">
        <v>1</v>
      </c>
      <c r="J681" s="147">
        <f>หนองคาย!F84</f>
        <v>1090.93</v>
      </c>
      <c r="K681" s="148">
        <f>หนองคาย!AK84</f>
        <v>5493.380000000001</v>
      </c>
      <c r="L681" s="149">
        <f>หนองคาย!AL84</f>
        <v>1558556.6700000002</v>
      </c>
      <c r="M681" s="149">
        <f>หนองคาย!AM84</f>
        <v>1584873.6800000002</v>
      </c>
      <c r="N681" s="145"/>
      <c r="O681" s="145"/>
      <c r="P681" s="145"/>
      <c r="Q681" s="137">
        <f t="shared" si="76"/>
        <v>-26317.010000000009</v>
      </c>
      <c r="R681" s="138">
        <f t="shared" si="77"/>
        <v>1039.7309339559708</v>
      </c>
    </row>
    <row r="682" spans="1:18" x14ac:dyDescent="0.35">
      <c r="A682" s="144">
        <v>6</v>
      </c>
      <c r="B682" s="145" t="s">
        <v>62</v>
      </c>
      <c r="C682" s="145" t="s">
        <v>457</v>
      </c>
      <c r="D682" s="145" t="s">
        <v>118</v>
      </c>
      <c r="E682" s="145" t="s">
        <v>458</v>
      </c>
      <c r="F682" s="145" t="s">
        <v>180</v>
      </c>
      <c r="G682" s="145" t="s">
        <v>1101</v>
      </c>
      <c r="H682" s="146">
        <v>2997</v>
      </c>
      <c r="I682" s="144">
        <v>2</v>
      </c>
      <c r="J682" s="147">
        <f>หนองคาย!F85</f>
        <v>84112.77</v>
      </c>
      <c r="K682" s="148">
        <f>หนองคาย!AK85</f>
        <v>99271.73000000001</v>
      </c>
      <c r="L682" s="149">
        <f>หนองคาย!AL85</f>
        <v>1677011.88</v>
      </c>
      <c r="M682" s="149">
        <f>หนองคาย!AM85</f>
        <v>1827742.71</v>
      </c>
      <c r="N682" s="145"/>
      <c r="O682" s="145"/>
      <c r="P682" s="145"/>
      <c r="Q682" s="137">
        <f t="shared" si="76"/>
        <v>-150730.83000000007</v>
      </c>
      <c r="R682" s="138">
        <f t="shared" si="77"/>
        <v>559.56352352352349</v>
      </c>
    </row>
    <row r="683" spans="1:18" s="156" customFormat="1" x14ac:dyDescent="0.35">
      <c r="A683" s="150">
        <v>9</v>
      </c>
      <c r="B683" s="151" t="s">
        <v>62</v>
      </c>
      <c r="C683" s="151"/>
      <c r="D683" s="151"/>
      <c r="E683" s="151" t="s">
        <v>77</v>
      </c>
      <c r="F683" s="151"/>
      <c r="G683" s="151" t="s">
        <v>460</v>
      </c>
      <c r="H683" s="157">
        <f>SUM(H678:H682)</f>
        <v>10653</v>
      </c>
      <c r="I683" s="150"/>
      <c r="J683" s="153">
        <f>SUM(J677:J682)</f>
        <v>1134474.9099999999</v>
      </c>
      <c r="K683" s="153">
        <f t="shared" ref="K683:M683" si="82">SUM(K677:K682)</f>
        <v>1233628.3499999999</v>
      </c>
      <c r="L683" s="153">
        <f t="shared" si="82"/>
        <v>9788802.0300000012</v>
      </c>
      <c r="M683" s="153">
        <f t="shared" si="82"/>
        <v>8884143.4200000018</v>
      </c>
      <c r="N683" s="151">
        <v>5</v>
      </c>
      <c r="O683" s="151">
        <v>5</v>
      </c>
      <c r="P683" s="151"/>
      <c r="Q683" s="154">
        <f t="shared" si="76"/>
        <v>904658.6099999994</v>
      </c>
      <c r="R683" s="155">
        <f t="shared" si="77"/>
        <v>918.87750211208117</v>
      </c>
    </row>
    <row r="684" spans="1:18" s="156" customFormat="1" x14ac:dyDescent="0.35">
      <c r="A684" s="223"/>
      <c r="B684" s="224" t="s">
        <v>62</v>
      </c>
      <c r="C684" s="224" t="s">
        <v>62</v>
      </c>
      <c r="D684" s="224" t="s">
        <v>62</v>
      </c>
      <c r="E684" s="224" t="s">
        <v>62</v>
      </c>
      <c r="F684" s="224"/>
      <c r="G684" s="224" t="s">
        <v>461</v>
      </c>
      <c r="H684" s="225">
        <f>H610+H622+H639+H647+H654+H659+H668+H676+H683</f>
        <v>296367</v>
      </c>
      <c r="I684" s="223"/>
      <c r="J684" s="226">
        <f>J610+J622+J639+J647+J654+J659+J668+J676+J683</f>
        <v>38894350.119999997</v>
      </c>
      <c r="K684" s="227">
        <f>K610+K622+K639+K647+K654+K659+K668+K676+K683</f>
        <v>42458272.81000001</v>
      </c>
      <c r="L684" s="226">
        <f t="shared" ref="L684:M684" si="83">L610+L622+L639+L647+L654+L659+L668+L676+L683</f>
        <v>167196334.06</v>
      </c>
      <c r="M684" s="226">
        <f t="shared" si="83"/>
        <v>143416553.19</v>
      </c>
      <c r="N684" s="224">
        <f>N610+N622+N639+N647+N654+N659+N668+N676+N683</f>
        <v>74</v>
      </c>
      <c r="O684" s="224">
        <f>O610+O622+O639+O647+O654+O659+O668+O676+O683</f>
        <v>74</v>
      </c>
      <c r="P684" s="224">
        <f>N684-O684</f>
        <v>0</v>
      </c>
      <c r="Q684" s="154">
        <f t="shared" si="76"/>
        <v>23779780.870000005</v>
      </c>
      <c r="R684" s="155">
        <f t="shared" si="77"/>
        <v>564.15300644133799</v>
      </c>
    </row>
    <row r="685" spans="1:18" ht="21.75" thickBot="1" x14ac:dyDescent="0.4">
      <c r="A685" s="228"/>
      <c r="B685" s="229"/>
      <c r="C685" s="229"/>
      <c r="D685" s="229"/>
      <c r="E685" s="305" t="s">
        <v>462</v>
      </c>
      <c r="F685" s="306"/>
      <c r="G685" s="307"/>
      <c r="H685" s="230"/>
      <c r="I685" s="228"/>
      <c r="J685" s="231">
        <f>J684/O684</f>
        <v>525599.32594594592</v>
      </c>
      <c r="K685" s="232">
        <f>K684/O684</f>
        <v>573760.44337837852</v>
      </c>
      <c r="L685" s="231">
        <f>L684/O684</f>
        <v>2259409.9197297296</v>
      </c>
      <c r="M685" s="231">
        <f>M684/O684</f>
        <v>1938061.5295945946</v>
      </c>
      <c r="N685" s="233"/>
      <c r="O685" s="233"/>
      <c r="P685" s="233"/>
      <c r="Q685" s="137">
        <f t="shared" si="76"/>
        <v>321348.39013513504</v>
      </c>
    </row>
    <row r="686" spans="1:18" ht="21.75" thickTop="1" x14ac:dyDescent="0.35">
      <c r="A686" s="175">
        <v>1</v>
      </c>
      <c r="B686" s="176" t="s">
        <v>61</v>
      </c>
      <c r="C686" s="176" t="s">
        <v>463</v>
      </c>
      <c r="D686" s="176" t="s">
        <v>464</v>
      </c>
      <c r="E686" s="176" t="s">
        <v>465</v>
      </c>
      <c r="F686" s="176" t="s">
        <v>304</v>
      </c>
      <c r="G686" s="176" t="s">
        <v>466</v>
      </c>
      <c r="H686" s="177"/>
      <c r="I686" s="175"/>
      <c r="J686" s="178"/>
      <c r="K686" s="179"/>
      <c r="L686" s="180"/>
      <c r="M686" s="180"/>
      <c r="N686" s="176"/>
      <c r="O686" s="176"/>
      <c r="P686" s="176"/>
    </row>
    <row r="687" spans="1:18" x14ac:dyDescent="0.35">
      <c r="A687" s="144">
        <v>2</v>
      </c>
      <c r="B687" s="145" t="s">
        <v>61</v>
      </c>
      <c r="C687" s="145" t="s">
        <v>463</v>
      </c>
      <c r="D687" s="145" t="s">
        <v>464</v>
      </c>
      <c r="E687" s="145" t="s">
        <v>465</v>
      </c>
      <c r="F687" s="145" t="s">
        <v>180</v>
      </c>
      <c r="G687" s="145" t="s">
        <v>1102</v>
      </c>
      <c r="H687" s="146">
        <v>4500</v>
      </c>
      <c r="I687" s="144">
        <v>3</v>
      </c>
      <c r="J687" s="147">
        <f>สกลนคร!F22</f>
        <v>683880.93</v>
      </c>
      <c r="K687" s="148">
        <f>สกลนคร!AG22</f>
        <v>898810.23</v>
      </c>
      <c r="L687" s="149">
        <f>สกลนคร!AH22</f>
        <v>2188389.91</v>
      </c>
      <c r="M687" s="149">
        <f>สกลนคร!AI22</f>
        <v>2236130.71</v>
      </c>
      <c r="N687" s="145"/>
      <c r="O687" s="145"/>
      <c r="P687" s="145"/>
      <c r="Q687" s="137">
        <f t="shared" si="76"/>
        <v>-47740.799999999814</v>
      </c>
      <c r="R687" s="138">
        <f t="shared" si="77"/>
        <v>486.30886888888892</v>
      </c>
    </row>
    <row r="688" spans="1:18" x14ac:dyDescent="0.35">
      <c r="A688" s="144">
        <v>3</v>
      </c>
      <c r="B688" s="145" t="s">
        <v>61</v>
      </c>
      <c r="C688" s="145" t="s">
        <v>463</v>
      </c>
      <c r="D688" s="145" t="s">
        <v>464</v>
      </c>
      <c r="E688" s="145" t="s">
        <v>465</v>
      </c>
      <c r="F688" s="145" t="s">
        <v>180</v>
      </c>
      <c r="G688" s="145" t="s">
        <v>1103</v>
      </c>
      <c r="H688" s="146">
        <v>6201</v>
      </c>
      <c r="I688" s="144">
        <v>5</v>
      </c>
      <c r="J688" s="147">
        <f>สกลนคร!F23</f>
        <v>589582.62</v>
      </c>
      <c r="K688" s="148">
        <f>สกลนคร!AG23</f>
        <v>624988.31999999995</v>
      </c>
      <c r="L688" s="149">
        <f>สกลนคร!AH23</f>
        <v>1898272.21</v>
      </c>
      <c r="M688" s="149">
        <f>สกลนคร!AI23</f>
        <v>1406536.15</v>
      </c>
      <c r="N688" s="145"/>
      <c r="O688" s="145"/>
      <c r="P688" s="145"/>
      <c r="Q688" s="137">
        <f t="shared" si="76"/>
        <v>491736.06000000006</v>
      </c>
      <c r="R688" s="138">
        <f t="shared" si="77"/>
        <v>306.12356232865665</v>
      </c>
    </row>
    <row r="689" spans="1:18" x14ac:dyDescent="0.35">
      <c r="A689" s="144">
        <v>4</v>
      </c>
      <c r="B689" s="145" t="s">
        <v>61</v>
      </c>
      <c r="C689" s="145" t="s">
        <v>463</v>
      </c>
      <c r="D689" s="145" t="s">
        <v>464</v>
      </c>
      <c r="E689" s="145" t="s">
        <v>465</v>
      </c>
      <c r="F689" s="145" t="s">
        <v>180</v>
      </c>
      <c r="G689" s="145" t="s">
        <v>1104</v>
      </c>
      <c r="H689" s="146">
        <v>4500</v>
      </c>
      <c r="I689" s="144">
        <v>3</v>
      </c>
      <c r="J689" s="147">
        <f>สกลนคร!F24</f>
        <v>557225.69999999995</v>
      </c>
      <c r="K689" s="148">
        <f>สกลนคร!AG24</f>
        <v>676813.30999999994</v>
      </c>
      <c r="L689" s="149">
        <f>สกลนคร!AH24</f>
        <v>2740410.16</v>
      </c>
      <c r="M689" s="149">
        <f>สกลนคร!AI24</f>
        <v>2435981.9600000004</v>
      </c>
      <c r="N689" s="145"/>
      <c r="O689" s="145"/>
      <c r="P689" s="145"/>
      <c r="Q689" s="137">
        <f t="shared" si="76"/>
        <v>304428.19999999972</v>
      </c>
      <c r="R689" s="138">
        <f t="shared" si="77"/>
        <v>608.98003555555556</v>
      </c>
    </row>
    <row r="690" spans="1:18" x14ac:dyDescent="0.35">
      <c r="A690" s="144">
        <v>5</v>
      </c>
      <c r="B690" s="145" t="s">
        <v>61</v>
      </c>
      <c r="C690" s="145" t="s">
        <v>463</v>
      </c>
      <c r="D690" s="145" t="s">
        <v>464</v>
      </c>
      <c r="E690" s="145" t="s">
        <v>465</v>
      </c>
      <c r="F690" s="145" t="s">
        <v>180</v>
      </c>
      <c r="G690" s="145" t="s">
        <v>1105</v>
      </c>
      <c r="H690" s="146">
        <v>3000</v>
      </c>
      <c r="I690" s="144">
        <v>2</v>
      </c>
      <c r="J690" s="147">
        <f>สกลนคร!F25</f>
        <v>587190.74</v>
      </c>
      <c r="K690" s="148">
        <f>สกลนคร!AG25</f>
        <v>718454.38</v>
      </c>
      <c r="L690" s="149">
        <f>สกลนคร!AH25</f>
        <v>1968767.6</v>
      </c>
      <c r="M690" s="149">
        <f>สกลนคร!AI25</f>
        <v>1525458.2399999998</v>
      </c>
      <c r="N690" s="145"/>
      <c r="O690" s="145"/>
      <c r="P690" s="145"/>
      <c r="Q690" s="137">
        <f t="shared" si="76"/>
        <v>443309.36000000034</v>
      </c>
      <c r="R690" s="138">
        <f t="shared" si="77"/>
        <v>656.25586666666675</v>
      </c>
    </row>
    <row r="691" spans="1:18" x14ac:dyDescent="0.35">
      <c r="A691" s="144">
        <v>6</v>
      </c>
      <c r="B691" s="145" t="s">
        <v>61</v>
      </c>
      <c r="C691" s="145" t="s">
        <v>463</v>
      </c>
      <c r="D691" s="145" t="s">
        <v>464</v>
      </c>
      <c r="E691" s="145" t="s">
        <v>465</v>
      </c>
      <c r="F691" s="145" t="s">
        <v>180</v>
      </c>
      <c r="G691" s="145" t="s">
        <v>1106</v>
      </c>
      <c r="H691" s="146">
        <v>4509</v>
      </c>
      <c r="I691" s="144">
        <v>4</v>
      </c>
      <c r="J691" s="147">
        <f>สกลนคร!F26</f>
        <v>392068.83</v>
      </c>
      <c r="K691" s="148">
        <f>สกลนคร!AG26</f>
        <v>505605.14</v>
      </c>
      <c r="L691" s="149">
        <f>สกลนคร!AH26</f>
        <v>1358910.9100000001</v>
      </c>
      <c r="M691" s="149">
        <f>สกลนคร!AI26</f>
        <v>936543.5</v>
      </c>
      <c r="N691" s="145"/>
      <c r="O691" s="145"/>
      <c r="P691" s="145"/>
      <c r="Q691" s="137">
        <f t="shared" si="76"/>
        <v>422367.41000000015</v>
      </c>
      <c r="R691" s="138">
        <f t="shared" si="77"/>
        <v>301.3774473275671</v>
      </c>
    </row>
    <row r="692" spans="1:18" x14ac:dyDescent="0.35">
      <c r="A692" s="144">
        <v>7</v>
      </c>
      <c r="B692" s="145" t="s">
        <v>61</v>
      </c>
      <c r="C692" s="145" t="s">
        <v>463</v>
      </c>
      <c r="D692" s="145" t="s">
        <v>464</v>
      </c>
      <c r="E692" s="145" t="s">
        <v>465</v>
      </c>
      <c r="F692" s="145" t="s">
        <v>180</v>
      </c>
      <c r="G692" s="145" t="s">
        <v>1107</v>
      </c>
      <c r="H692" s="146">
        <v>4887</v>
      </c>
      <c r="I692" s="144">
        <v>4</v>
      </c>
      <c r="J692" s="147">
        <f>สกลนคร!F27</f>
        <v>807645.11</v>
      </c>
      <c r="K692" s="148">
        <f>สกลนคร!AG27</f>
        <v>960474.6</v>
      </c>
      <c r="L692" s="149">
        <f>สกลนคร!AH27</f>
        <v>1969740</v>
      </c>
      <c r="M692" s="149">
        <f>สกลนคร!AI27</f>
        <v>1656956.18</v>
      </c>
      <c r="N692" s="145"/>
      <c r="O692" s="145"/>
      <c r="P692" s="145"/>
      <c r="Q692" s="137">
        <f t="shared" si="76"/>
        <v>312783.82000000007</v>
      </c>
      <c r="R692" s="138">
        <f t="shared" si="77"/>
        <v>403.05709023941068</v>
      </c>
    </row>
    <row r="693" spans="1:18" x14ac:dyDescent="0.35">
      <c r="A693" s="144">
        <v>8</v>
      </c>
      <c r="B693" s="145" t="s">
        <v>61</v>
      </c>
      <c r="C693" s="145" t="s">
        <v>463</v>
      </c>
      <c r="D693" s="145" t="s">
        <v>464</v>
      </c>
      <c r="E693" s="145" t="s">
        <v>465</v>
      </c>
      <c r="F693" s="145" t="s">
        <v>180</v>
      </c>
      <c r="G693" s="145" t="s">
        <v>1108</v>
      </c>
      <c r="H693" s="146">
        <v>6109</v>
      </c>
      <c r="I693" s="144">
        <v>5</v>
      </c>
      <c r="J693" s="147">
        <f>สกลนคร!F28</f>
        <v>1017770.78</v>
      </c>
      <c r="K693" s="148">
        <f>สกลนคร!AG28</f>
        <v>1079587.7500000002</v>
      </c>
      <c r="L693" s="149">
        <f>สกลนคร!AH28</f>
        <v>1437264.5099999998</v>
      </c>
      <c r="M693" s="149">
        <f>สกลนคร!AI28</f>
        <v>1226635.0999999999</v>
      </c>
      <c r="N693" s="145"/>
      <c r="O693" s="145"/>
      <c r="P693" s="145"/>
      <c r="Q693" s="137">
        <f t="shared" si="76"/>
        <v>210629.40999999992</v>
      </c>
      <c r="R693" s="138">
        <f t="shared" si="77"/>
        <v>235.27001309543294</v>
      </c>
    </row>
    <row r="694" spans="1:18" x14ac:dyDescent="0.35">
      <c r="A694" s="144">
        <v>9</v>
      </c>
      <c r="B694" s="145" t="s">
        <v>61</v>
      </c>
      <c r="C694" s="145" t="s">
        <v>463</v>
      </c>
      <c r="D694" s="145" t="s">
        <v>464</v>
      </c>
      <c r="E694" s="145" t="s">
        <v>465</v>
      </c>
      <c r="F694" s="145" t="s">
        <v>180</v>
      </c>
      <c r="G694" s="145" t="s">
        <v>1109</v>
      </c>
      <c r="H694" s="146">
        <v>11813</v>
      </c>
      <c r="I694" s="144">
        <v>5</v>
      </c>
      <c r="J694" s="147">
        <f>สกลนคร!F29</f>
        <v>847281.65</v>
      </c>
      <c r="K694" s="148">
        <f>สกลนคร!AG29</f>
        <v>974961.52</v>
      </c>
      <c r="L694" s="149">
        <f>สกลนคร!AH29</f>
        <v>2245702.5999999996</v>
      </c>
      <c r="M694" s="149">
        <f>สกลนคร!AI29</f>
        <v>1869091.93</v>
      </c>
      <c r="N694" s="145"/>
      <c r="O694" s="145"/>
      <c r="P694" s="145"/>
      <c r="Q694" s="137">
        <f t="shared" si="76"/>
        <v>376610.66999999969</v>
      </c>
      <c r="R694" s="138">
        <f t="shared" si="77"/>
        <v>190.10434267332596</v>
      </c>
    </row>
    <row r="695" spans="1:18" x14ac:dyDescent="0.35">
      <c r="A695" s="144">
        <v>10</v>
      </c>
      <c r="B695" s="145" t="s">
        <v>61</v>
      </c>
      <c r="C695" s="145" t="s">
        <v>463</v>
      </c>
      <c r="D695" s="145" t="s">
        <v>464</v>
      </c>
      <c r="E695" s="145" t="s">
        <v>465</v>
      </c>
      <c r="F695" s="145" t="s">
        <v>180</v>
      </c>
      <c r="G695" s="145" t="s">
        <v>1110</v>
      </c>
      <c r="H695" s="146">
        <v>4498</v>
      </c>
      <c r="I695" s="144">
        <v>3</v>
      </c>
      <c r="J695" s="147">
        <f>สกลนคร!F30</f>
        <v>774068.64</v>
      </c>
      <c r="K695" s="148">
        <f>สกลนคร!AG30</f>
        <v>956745.72000000009</v>
      </c>
      <c r="L695" s="149">
        <f>สกลนคร!AH30</f>
        <v>2721511.44</v>
      </c>
      <c r="M695" s="149">
        <f>สกลนคร!AI30</f>
        <v>2113498.92</v>
      </c>
      <c r="N695" s="145"/>
      <c r="O695" s="145"/>
      <c r="P695" s="145"/>
      <c r="Q695" s="137">
        <f t="shared" si="76"/>
        <v>608012.52</v>
      </c>
      <c r="R695" s="138">
        <f t="shared" si="77"/>
        <v>605.0492307692308</v>
      </c>
    </row>
    <row r="696" spans="1:18" x14ac:dyDescent="0.35">
      <c r="A696" s="144">
        <v>11</v>
      </c>
      <c r="B696" s="145" t="s">
        <v>61</v>
      </c>
      <c r="C696" s="145" t="s">
        <v>463</v>
      </c>
      <c r="D696" s="145" t="s">
        <v>464</v>
      </c>
      <c r="E696" s="145" t="s">
        <v>465</v>
      </c>
      <c r="F696" s="145" t="s">
        <v>180</v>
      </c>
      <c r="G696" s="145" t="s">
        <v>1111</v>
      </c>
      <c r="H696" s="146">
        <v>3577</v>
      </c>
      <c r="I696" s="144">
        <v>3</v>
      </c>
      <c r="J696" s="147">
        <f>สกลนคร!F31</f>
        <v>840796.82</v>
      </c>
      <c r="K696" s="148">
        <f>สกลนคร!AG31</f>
        <v>1050300.8500000001</v>
      </c>
      <c r="L696" s="149">
        <f>สกลนคร!AH31</f>
        <v>1495774.31</v>
      </c>
      <c r="M696" s="149">
        <f>สกลนคร!AI31</f>
        <v>1041010.12</v>
      </c>
      <c r="N696" s="145"/>
      <c r="O696" s="145"/>
      <c r="P696" s="145"/>
      <c r="Q696" s="137">
        <f t="shared" si="76"/>
        <v>454764.19000000006</v>
      </c>
      <c r="R696" s="138">
        <f t="shared" si="77"/>
        <v>418.16447022644678</v>
      </c>
    </row>
    <row r="697" spans="1:18" x14ac:dyDescent="0.35">
      <c r="A697" s="144">
        <v>12</v>
      </c>
      <c r="B697" s="145" t="s">
        <v>61</v>
      </c>
      <c r="C697" s="145" t="s">
        <v>463</v>
      </c>
      <c r="D697" s="145" t="s">
        <v>464</v>
      </c>
      <c r="E697" s="145" t="s">
        <v>465</v>
      </c>
      <c r="F697" s="145" t="s">
        <v>180</v>
      </c>
      <c r="G697" s="145" t="s">
        <v>1112</v>
      </c>
      <c r="H697" s="146">
        <v>3159</v>
      </c>
      <c r="I697" s="144">
        <v>3</v>
      </c>
      <c r="J697" s="147">
        <f>สกลนคร!F32</f>
        <v>749834.84</v>
      </c>
      <c r="K697" s="148">
        <f>สกลนคร!AG32</f>
        <v>807377.01</v>
      </c>
      <c r="L697" s="149">
        <f>สกลนคร!AH32</f>
        <v>2292907.6399999997</v>
      </c>
      <c r="M697" s="149">
        <f>สกลนคร!AI32</f>
        <v>2018322.3199999998</v>
      </c>
      <c r="N697" s="145"/>
      <c r="O697" s="145"/>
      <c r="P697" s="145"/>
      <c r="Q697" s="137">
        <f t="shared" si="76"/>
        <v>274585.31999999983</v>
      </c>
      <c r="R697" s="138">
        <f t="shared" si="77"/>
        <v>725.83337765115527</v>
      </c>
    </row>
    <row r="698" spans="1:18" x14ac:dyDescent="0.35">
      <c r="A698" s="144">
        <v>13</v>
      </c>
      <c r="B698" s="145" t="s">
        <v>61</v>
      </c>
      <c r="C698" s="145" t="s">
        <v>463</v>
      </c>
      <c r="D698" s="145" t="s">
        <v>464</v>
      </c>
      <c r="E698" s="145" t="s">
        <v>465</v>
      </c>
      <c r="F698" s="145" t="s">
        <v>180</v>
      </c>
      <c r="G698" s="145" t="s">
        <v>1113</v>
      </c>
      <c r="H698" s="146">
        <v>3764</v>
      </c>
      <c r="I698" s="144">
        <v>3</v>
      </c>
      <c r="J698" s="147">
        <f>สกลนคร!F33</f>
        <v>857597.53</v>
      </c>
      <c r="K698" s="148">
        <f>สกลนคร!AG33</f>
        <v>1071607.5999999999</v>
      </c>
      <c r="L698" s="149">
        <f>สกลนคร!AH33</f>
        <v>1811715.5</v>
      </c>
      <c r="M698" s="149">
        <f>สกลนคร!AI33</f>
        <v>1064001.07</v>
      </c>
      <c r="N698" s="145"/>
      <c r="O698" s="145"/>
      <c r="P698" s="145"/>
      <c r="Q698" s="137">
        <f t="shared" si="76"/>
        <v>747714.42999999993</v>
      </c>
      <c r="R698" s="138">
        <f t="shared" si="77"/>
        <v>481.32717853347503</v>
      </c>
    </row>
    <row r="699" spans="1:18" x14ac:dyDescent="0.35">
      <c r="A699" s="144">
        <v>14</v>
      </c>
      <c r="B699" s="145" t="s">
        <v>61</v>
      </c>
      <c r="C699" s="145" t="s">
        <v>463</v>
      </c>
      <c r="D699" s="145" t="s">
        <v>464</v>
      </c>
      <c r="E699" s="145" t="s">
        <v>465</v>
      </c>
      <c r="F699" s="145" t="s">
        <v>180</v>
      </c>
      <c r="G699" s="145" t="s">
        <v>1114</v>
      </c>
      <c r="H699" s="146">
        <v>6209</v>
      </c>
      <c r="I699" s="144">
        <v>5</v>
      </c>
      <c r="J699" s="147">
        <f>สกลนคร!F34</f>
        <v>892818.19</v>
      </c>
      <c r="K699" s="148">
        <f>สกลนคร!AG34</f>
        <v>971799.97</v>
      </c>
      <c r="L699" s="149">
        <f>สกลนคร!AH34</f>
        <v>1790842.1300000001</v>
      </c>
      <c r="M699" s="149">
        <f>สกลนคร!AI34</f>
        <v>1240488.97</v>
      </c>
      <c r="N699" s="145"/>
      <c r="O699" s="145"/>
      <c r="P699" s="145"/>
      <c r="Q699" s="137">
        <f t="shared" si="76"/>
        <v>550353.16000000015</v>
      </c>
      <c r="R699" s="138">
        <f t="shared" si="77"/>
        <v>288.42682074408117</v>
      </c>
    </row>
    <row r="700" spans="1:18" x14ac:dyDescent="0.35">
      <c r="A700" s="144">
        <v>15</v>
      </c>
      <c r="B700" s="145" t="s">
        <v>61</v>
      </c>
      <c r="C700" s="145" t="s">
        <v>463</v>
      </c>
      <c r="D700" s="145" t="s">
        <v>464</v>
      </c>
      <c r="E700" s="145" t="s">
        <v>465</v>
      </c>
      <c r="F700" s="145" t="s">
        <v>180</v>
      </c>
      <c r="G700" s="145" t="s">
        <v>1115</v>
      </c>
      <c r="H700" s="146">
        <v>4488</v>
      </c>
      <c r="I700" s="144">
        <v>3</v>
      </c>
      <c r="J700" s="147">
        <f>สกลนคร!F35</f>
        <v>1708742.72</v>
      </c>
      <c r="K700" s="148">
        <f>สกลนคร!AG35</f>
        <v>1868408.0899999999</v>
      </c>
      <c r="L700" s="149">
        <f>สกลนคร!AH35</f>
        <v>2498240.2999999998</v>
      </c>
      <c r="M700" s="149">
        <f>สกลนคร!AI35</f>
        <v>1635998.62</v>
      </c>
      <c r="N700" s="145"/>
      <c r="O700" s="145"/>
      <c r="P700" s="145"/>
      <c r="Q700" s="137">
        <f t="shared" si="76"/>
        <v>862241.6799999997</v>
      </c>
      <c r="R700" s="138">
        <f t="shared" si="77"/>
        <v>556.64890819964342</v>
      </c>
    </row>
    <row r="701" spans="1:18" x14ac:dyDescent="0.35">
      <c r="A701" s="144">
        <v>16</v>
      </c>
      <c r="B701" s="145" t="s">
        <v>61</v>
      </c>
      <c r="C701" s="145" t="s">
        <v>463</v>
      </c>
      <c r="D701" s="145" t="s">
        <v>464</v>
      </c>
      <c r="E701" s="145" t="s">
        <v>465</v>
      </c>
      <c r="F701" s="145" t="s">
        <v>180</v>
      </c>
      <c r="G701" s="145" t="s">
        <v>1116</v>
      </c>
      <c r="H701" s="146">
        <v>3391</v>
      </c>
      <c r="I701" s="144">
        <v>3</v>
      </c>
      <c r="J701" s="147">
        <f>สกลนคร!F36</f>
        <v>577973.74</v>
      </c>
      <c r="K701" s="148">
        <f>สกลนคร!AG36</f>
        <v>754967.2</v>
      </c>
      <c r="L701" s="149">
        <f>สกลนคร!AH36</f>
        <v>1881342.29</v>
      </c>
      <c r="M701" s="149">
        <f>สกลนคร!AI36</f>
        <v>1427556.7799999998</v>
      </c>
      <c r="N701" s="145"/>
      <c r="O701" s="145"/>
      <c r="P701" s="145"/>
      <c r="Q701" s="137">
        <f t="shared" si="76"/>
        <v>453785.51000000024</v>
      </c>
      <c r="R701" s="138">
        <f t="shared" si="77"/>
        <v>554.80456797404895</v>
      </c>
    </row>
    <row r="702" spans="1:18" x14ac:dyDescent="0.35">
      <c r="A702" s="144">
        <v>17</v>
      </c>
      <c r="B702" s="145" t="s">
        <v>61</v>
      </c>
      <c r="C702" s="145" t="s">
        <v>463</v>
      </c>
      <c r="D702" s="145" t="s">
        <v>464</v>
      </c>
      <c r="E702" s="145" t="s">
        <v>465</v>
      </c>
      <c r="F702" s="145" t="s">
        <v>180</v>
      </c>
      <c r="G702" s="145" t="s">
        <v>1117</v>
      </c>
      <c r="H702" s="146">
        <v>2999</v>
      </c>
      <c r="I702" s="144">
        <v>2</v>
      </c>
      <c r="J702" s="147">
        <f>สกลนคร!F37</f>
        <v>576679.27</v>
      </c>
      <c r="K702" s="148">
        <f>สกลนคร!AG37</f>
        <v>642216.54</v>
      </c>
      <c r="L702" s="149">
        <f>สกลนคร!AH37</f>
        <v>2037097.73</v>
      </c>
      <c r="M702" s="149">
        <f>สกลนคร!AI37</f>
        <v>1649436.1400000001</v>
      </c>
      <c r="N702" s="145"/>
      <c r="O702" s="145"/>
      <c r="P702" s="145"/>
      <c r="Q702" s="137">
        <f t="shared" si="76"/>
        <v>387661.58999999985</v>
      </c>
      <c r="R702" s="138">
        <f t="shared" si="77"/>
        <v>679.25899633211066</v>
      </c>
    </row>
    <row r="703" spans="1:18" x14ac:dyDescent="0.35">
      <c r="A703" s="144">
        <v>18</v>
      </c>
      <c r="B703" s="145" t="s">
        <v>61</v>
      </c>
      <c r="C703" s="145" t="s">
        <v>463</v>
      </c>
      <c r="D703" s="145" t="s">
        <v>464</v>
      </c>
      <c r="E703" s="145" t="s">
        <v>465</v>
      </c>
      <c r="F703" s="145" t="s">
        <v>180</v>
      </c>
      <c r="G703" s="145" t="s">
        <v>1118</v>
      </c>
      <c r="H703" s="146">
        <v>4590</v>
      </c>
      <c r="I703" s="144">
        <v>4</v>
      </c>
      <c r="J703" s="147">
        <f>สกลนคร!F38</f>
        <v>432845.04</v>
      </c>
      <c r="K703" s="148">
        <f>สกลนคร!AG38</f>
        <v>575502.15999999992</v>
      </c>
      <c r="L703" s="149">
        <f>สกลนคร!AH38</f>
        <v>1087029.8</v>
      </c>
      <c r="M703" s="149">
        <f>สกลนคร!AI38</f>
        <v>847504.11</v>
      </c>
      <c r="N703" s="145"/>
      <c r="O703" s="145"/>
      <c r="P703" s="145"/>
      <c r="Q703" s="137">
        <f t="shared" si="76"/>
        <v>239525.69000000006</v>
      </c>
      <c r="R703" s="138">
        <f t="shared" si="77"/>
        <v>236.82566448801745</v>
      </c>
    </row>
    <row r="704" spans="1:18" x14ac:dyDescent="0.35">
      <c r="A704" s="144">
        <v>19</v>
      </c>
      <c r="B704" s="145" t="s">
        <v>61</v>
      </c>
      <c r="C704" s="145" t="s">
        <v>463</v>
      </c>
      <c r="D704" s="145" t="s">
        <v>464</v>
      </c>
      <c r="E704" s="145" t="s">
        <v>465</v>
      </c>
      <c r="F704" s="145" t="s">
        <v>180</v>
      </c>
      <c r="G704" s="145" t="s">
        <v>1119</v>
      </c>
      <c r="H704" s="146">
        <v>3000</v>
      </c>
      <c r="I704" s="144">
        <v>2</v>
      </c>
      <c r="J704" s="147">
        <f>สกลนคร!F39</f>
        <v>834049.8</v>
      </c>
      <c r="K704" s="148">
        <f>สกลนคร!AG39</f>
        <v>997238.70000000007</v>
      </c>
      <c r="L704" s="149">
        <f>สกลนคร!AH39</f>
        <v>2136503.41</v>
      </c>
      <c r="M704" s="149">
        <f>สกลนคร!AI39</f>
        <v>1755294.0999999999</v>
      </c>
      <c r="N704" s="145"/>
      <c r="O704" s="145"/>
      <c r="P704" s="145"/>
      <c r="Q704" s="137">
        <f t="shared" si="76"/>
        <v>381209.31000000029</v>
      </c>
      <c r="R704" s="138">
        <f t="shared" si="77"/>
        <v>712.16780333333338</v>
      </c>
    </row>
    <row r="705" spans="1:18" x14ac:dyDescent="0.35">
      <c r="A705" s="144">
        <v>20</v>
      </c>
      <c r="B705" s="145" t="s">
        <v>61</v>
      </c>
      <c r="C705" s="145" t="s">
        <v>463</v>
      </c>
      <c r="D705" s="145" t="s">
        <v>464</v>
      </c>
      <c r="E705" s="145" t="s">
        <v>465</v>
      </c>
      <c r="F705" s="145" t="s">
        <v>180</v>
      </c>
      <c r="G705" s="145" t="s">
        <v>1120</v>
      </c>
      <c r="H705" s="146">
        <v>2556</v>
      </c>
      <c r="I705" s="144">
        <v>2</v>
      </c>
      <c r="J705" s="147">
        <f>สกลนคร!F40</f>
        <v>815037.98</v>
      </c>
      <c r="K705" s="148">
        <f>สกลนคร!AG40</f>
        <v>863320.95</v>
      </c>
      <c r="L705" s="149">
        <f>สกลนคร!AH40</f>
        <v>1420563.3499999999</v>
      </c>
      <c r="M705" s="149">
        <f>สกลนคร!AI40</f>
        <v>798635.04</v>
      </c>
      <c r="N705" s="145"/>
      <c r="O705" s="145"/>
      <c r="P705" s="145"/>
      <c r="Q705" s="137">
        <f t="shared" si="76"/>
        <v>621928.30999999982</v>
      </c>
      <c r="R705" s="138">
        <f t="shared" si="77"/>
        <v>555.77595852895138</v>
      </c>
    </row>
    <row r="706" spans="1:18" x14ac:dyDescent="0.35">
      <c r="A706" s="144">
        <v>21</v>
      </c>
      <c r="B706" s="145" t="s">
        <v>61</v>
      </c>
      <c r="C706" s="145" t="s">
        <v>463</v>
      </c>
      <c r="D706" s="145" t="s">
        <v>464</v>
      </c>
      <c r="E706" s="145" t="s">
        <v>465</v>
      </c>
      <c r="F706" s="145" t="s">
        <v>180</v>
      </c>
      <c r="G706" s="145" t="s">
        <v>1121</v>
      </c>
      <c r="H706" s="146">
        <v>4700</v>
      </c>
      <c r="I706" s="144">
        <v>4</v>
      </c>
      <c r="J706" s="147">
        <f>สกลนคร!F41</f>
        <v>844147.92</v>
      </c>
      <c r="K706" s="148">
        <f>สกลนคร!AG41</f>
        <v>991764.5</v>
      </c>
      <c r="L706" s="149">
        <f>สกลนคร!AH41</f>
        <v>1659518.34</v>
      </c>
      <c r="M706" s="149">
        <f>สกลนคร!AI41</f>
        <v>1148187.0900000001</v>
      </c>
      <c r="N706" s="145"/>
      <c r="O706" s="145"/>
      <c r="P706" s="145"/>
      <c r="Q706" s="137">
        <f t="shared" si="76"/>
        <v>511331.25</v>
      </c>
      <c r="R706" s="138">
        <f t="shared" si="77"/>
        <v>353.08900851063834</v>
      </c>
    </row>
    <row r="707" spans="1:18" x14ac:dyDescent="0.35">
      <c r="A707" s="144">
        <v>22</v>
      </c>
      <c r="B707" s="145" t="s">
        <v>61</v>
      </c>
      <c r="C707" s="145" t="s">
        <v>463</v>
      </c>
      <c r="D707" s="145" t="s">
        <v>464</v>
      </c>
      <c r="E707" s="145" t="s">
        <v>465</v>
      </c>
      <c r="F707" s="145" t="s">
        <v>180</v>
      </c>
      <c r="G707" s="145" t="s">
        <v>1122</v>
      </c>
      <c r="H707" s="146">
        <v>4500</v>
      </c>
      <c r="I707" s="144">
        <v>3</v>
      </c>
      <c r="J707" s="147">
        <f>สกลนคร!F42</f>
        <v>741125.81</v>
      </c>
      <c r="K707" s="148">
        <f>สกลนคร!AG42</f>
        <v>884738.25000000012</v>
      </c>
      <c r="L707" s="149">
        <f>สกลนคร!AH42</f>
        <v>1789565.45</v>
      </c>
      <c r="M707" s="149">
        <f>สกลนคร!AI42</f>
        <v>1414731.3499999999</v>
      </c>
      <c r="N707" s="145"/>
      <c r="O707" s="145"/>
      <c r="P707" s="145"/>
      <c r="Q707" s="137">
        <f t="shared" si="76"/>
        <v>374834.10000000009</v>
      </c>
      <c r="R707" s="138">
        <f t="shared" si="77"/>
        <v>397.68121111111111</v>
      </c>
    </row>
    <row r="708" spans="1:18" x14ac:dyDescent="0.35">
      <c r="A708" s="144">
        <v>23</v>
      </c>
      <c r="B708" s="145" t="s">
        <v>61</v>
      </c>
      <c r="C708" s="145" t="s">
        <v>463</v>
      </c>
      <c r="D708" s="145" t="s">
        <v>464</v>
      </c>
      <c r="E708" s="145" t="s">
        <v>465</v>
      </c>
      <c r="F708" s="145" t="s">
        <v>180</v>
      </c>
      <c r="G708" s="145" t="s">
        <v>1123</v>
      </c>
      <c r="H708" s="146">
        <v>4629</v>
      </c>
      <c r="I708" s="144">
        <v>4</v>
      </c>
      <c r="J708" s="147">
        <f>สกลนคร!F43</f>
        <v>392217.09</v>
      </c>
      <c r="K708" s="148">
        <f>สกลนคร!AG43</f>
        <v>607318.44000000006</v>
      </c>
      <c r="L708" s="149">
        <f>สกลนคร!AH43</f>
        <v>1179245.6000000001</v>
      </c>
      <c r="M708" s="149">
        <f>สกลนคร!AI43</f>
        <v>730006.41</v>
      </c>
      <c r="N708" s="145"/>
      <c r="O708" s="145"/>
      <c r="P708" s="145"/>
      <c r="Q708" s="137">
        <f t="shared" si="76"/>
        <v>449239.19000000006</v>
      </c>
      <c r="R708" s="138">
        <f t="shared" si="77"/>
        <v>254.751695830633</v>
      </c>
    </row>
    <row r="709" spans="1:18" x14ac:dyDescent="0.35">
      <c r="A709" s="144">
        <v>24</v>
      </c>
      <c r="B709" s="145" t="s">
        <v>61</v>
      </c>
      <c r="C709" s="145" t="s">
        <v>463</v>
      </c>
      <c r="D709" s="145" t="s">
        <v>464</v>
      </c>
      <c r="E709" s="145" t="s">
        <v>465</v>
      </c>
      <c r="F709" s="145" t="s">
        <v>180</v>
      </c>
      <c r="G709" s="145" t="s">
        <v>1124</v>
      </c>
      <c r="H709" s="146">
        <v>2828</v>
      </c>
      <c r="I709" s="144">
        <v>2</v>
      </c>
      <c r="J709" s="147">
        <f>สกลนคร!F44</f>
        <v>994839.18</v>
      </c>
      <c r="K709" s="148">
        <f>สกลนคร!AG44</f>
        <v>1239347.71</v>
      </c>
      <c r="L709" s="149">
        <f>สกลนคร!AH44</f>
        <v>1480079.8900000001</v>
      </c>
      <c r="M709" s="149">
        <f>สกลนคร!AI44</f>
        <v>1229672.53</v>
      </c>
      <c r="N709" s="145"/>
      <c r="O709" s="145"/>
      <c r="P709" s="145"/>
      <c r="Q709" s="137">
        <f t="shared" si="76"/>
        <v>250407.3600000001</v>
      </c>
      <c r="R709" s="138">
        <f t="shared" si="77"/>
        <v>523.36629773691664</v>
      </c>
    </row>
    <row r="710" spans="1:18" x14ac:dyDescent="0.35">
      <c r="A710" s="144">
        <v>25</v>
      </c>
      <c r="B710" s="145" t="s">
        <v>61</v>
      </c>
      <c r="C710" s="145" t="s">
        <v>463</v>
      </c>
      <c r="D710" s="145" t="s">
        <v>464</v>
      </c>
      <c r="E710" s="145" t="s">
        <v>465</v>
      </c>
      <c r="F710" s="145" t="s">
        <v>180</v>
      </c>
      <c r="G710" s="145" t="s">
        <v>1125</v>
      </c>
      <c r="H710" s="146">
        <v>2529</v>
      </c>
      <c r="I710" s="144">
        <v>2</v>
      </c>
      <c r="J710" s="147">
        <f>สกลนคร!F45</f>
        <v>513325.43</v>
      </c>
      <c r="K710" s="148">
        <f>สกลนคร!AG45</f>
        <v>603159.96</v>
      </c>
      <c r="L710" s="149">
        <f>สกลนคร!AH45</f>
        <v>1636473.97</v>
      </c>
      <c r="M710" s="149">
        <f>สกลนคร!AI45</f>
        <v>1460489.71</v>
      </c>
      <c r="N710" s="145"/>
      <c r="O710" s="145"/>
      <c r="P710" s="145"/>
      <c r="Q710" s="137">
        <f t="shared" si="76"/>
        <v>175984.26</v>
      </c>
      <c r="R710" s="138">
        <f t="shared" si="77"/>
        <v>647.08342032423877</v>
      </c>
    </row>
    <row r="711" spans="1:18" s="156" customFormat="1" x14ac:dyDescent="0.35">
      <c r="A711" s="150">
        <v>1</v>
      </c>
      <c r="B711" s="151" t="s">
        <v>61</v>
      </c>
      <c r="C711" s="151"/>
      <c r="D711" s="151"/>
      <c r="E711" s="151" t="s">
        <v>77</v>
      </c>
      <c r="F711" s="151"/>
      <c r="G711" s="151" t="s">
        <v>467</v>
      </c>
      <c r="H711" s="157">
        <f>SUM(H686:H710)</f>
        <v>106936</v>
      </c>
      <c r="I711" s="150"/>
      <c r="J711" s="153">
        <f>SUM(J686:J710)</f>
        <v>18028746.359999999</v>
      </c>
      <c r="K711" s="153">
        <f t="shared" ref="K711:M711" si="84">SUM(K686:K710)</f>
        <v>21325508.900000002</v>
      </c>
      <c r="L711" s="153">
        <f t="shared" si="84"/>
        <v>44725869.050000012</v>
      </c>
      <c r="M711" s="153">
        <f t="shared" si="84"/>
        <v>34868167.050000004</v>
      </c>
      <c r="N711" s="151">
        <v>24</v>
      </c>
      <c r="O711" s="151">
        <v>24</v>
      </c>
      <c r="P711" s="151">
        <f>N711-O711</f>
        <v>0</v>
      </c>
      <c r="Q711" s="154">
        <f t="shared" ref="Q711:Q774" si="85">L711-M711</f>
        <v>9857702.0000000075</v>
      </c>
      <c r="R711" s="155">
        <f>L711/H711</f>
        <v>418.24894376075423</v>
      </c>
    </row>
    <row r="712" spans="1:18" x14ac:dyDescent="0.35">
      <c r="A712" s="144">
        <v>1</v>
      </c>
      <c r="B712" s="145" t="s">
        <v>61</v>
      </c>
      <c r="C712" s="145" t="s">
        <v>468</v>
      </c>
      <c r="D712" s="145" t="s">
        <v>82</v>
      </c>
      <c r="E712" s="145" t="s">
        <v>469</v>
      </c>
      <c r="F712" s="145" t="s">
        <v>210</v>
      </c>
      <c r="G712" s="145" t="s">
        <v>470</v>
      </c>
      <c r="H712" s="146"/>
      <c r="I712" s="144"/>
      <c r="J712" s="147"/>
      <c r="K712" s="148"/>
      <c r="L712" s="149"/>
      <c r="M712" s="149"/>
      <c r="N712" s="145"/>
      <c r="O712" s="145"/>
      <c r="P712" s="145"/>
    </row>
    <row r="713" spans="1:18" x14ac:dyDescent="0.35">
      <c r="A713" s="144">
        <v>2</v>
      </c>
      <c r="B713" s="145" t="s">
        <v>61</v>
      </c>
      <c r="C713" s="145" t="s">
        <v>468</v>
      </c>
      <c r="D713" s="145" t="s">
        <v>82</v>
      </c>
      <c r="E713" s="145" t="s">
        <v>469</v>
      </c>
      <c r="F713" s="145" t="s">
        <v>180</v>
      </c>
      <c r="G713" s="145" t="s">
        <v>1126</v>
      </c>
      <c r="H713" s="146">
        <v>5981</v>
      </c>
      <c r="I713" s="144">
        <v>4</v>
      </c>
      <c r="J713" s="147">
        <f>สกลนคร!F46</f>
        <v>559903.25</v>
      </c>
      <c r="K713" s="148">
        <f>สกลนคร!AG46</f>
        <v>630646.47000000009</v>
      </c>
      <c r="L713" s="149">
        <f>สกลนคร!AH46</f>
        <v>2455679.7600000002</v>
      </c>
      <c r="M713" s="149">
        <f>สกลนคร!AI46</f>
        <v>2167551.54</v>
      </c>
      <c r="N713" s="145"/>
      <c r="O713" s="145"/>
      <c r="P713" s="145"/>
      <c r="Q713" s="137">
        <f t="shared" si="85"/>
        <v>288128.2200000002</v>
      </c>
      <c r="R713" s="138">
        <f t="shared" ref="R713:R774" si="86">L713/H713</f>
        <v>410.58013041297448</v>
      </c>
    </row>
    <row r="714" spans="1:18" x14ac:dyDescent="0.35">
      <c r="A714" s="144">
        <v>3</v>
      </c>
      <c r="B714" s="145" t="s">
        <v>61</v>
      </c>
      <c r="C714" s="145" t="s">
        <v>468</v>
      </c>
      <c r="D714" s="145" t="s">
        <v>82</v>
      </c>
      <c r="E714" s="145" t="s">
        <v>469</v>
      </c>
      <c r="F714" s="145" t="s">
        <v>180</v>
      </c>
      <c r="G714" s="145" t="s">
        <v>1127</v>
      </c>
      <c r="H714" s="146">
        <v>5608</v>
      </c>
      <c r="I714" s="144">
        <v>4</v>
      </c>
      <c r="J714" s="147">
        <f>สกลนคร!F47</f>
        <v>738241.7</v>
      </c>
      <c r="K714" s="148">
        <f>สกลนคร!AG47</f>
        <v>565600.31999999995</v>
      </c>
      <c r="L714" s="149">
        <f>สกลนคร!AH47</f>
        <v>2692296.61</v>
      </c>
      <c r="M714" s="149">
        <f>สกลนคร!AI47</f>
        <v>2306065.6199999996</v>
      </c>
      <c r="N714" s="145"/>
      <c r="O714" s="145"/>
      <c r="P714" s="145"/>
      <c r="Q714" s="137">
        <f t="shared" si="85"/>
        <v>386230.99000000022</v>
      </c>
      <c r="R714" s="138">
        <f t="shared" si="86"/>
        <v>480.08142118402282</v>
      </c>
    </row>
    <row r="715" spans="1:18" x14ac:dyDescent="0.35">
      <c r="A715" s="144">
        <v>4</v>
      </c>
      <c r="B715" s="145" t="s">
        <v>61</v>
      </c>
      <c r="C715" s="145" t="s">
        <v>468</v>
      </c>
      <c r="D715" s="145" t="s">
        <v>82</v>
      </c>
      <c r="E715" s="145" t="s">
        <v>469</v>
      </c>
      <c r="F715" s="145" t="s">
        <v>180</v>
      </c>
      <c r="G715" s="145" t="s">
        <v>1128</v>
      </c>
      <c r="H715" s="146">
        <v>3981</v>
      </c>
      <c r="I715" s="144">
        <v>3</v>
      </c>
      <c r="J715" s="147">
        <f>สกลนคร!F48</f>
        <v>587765.97</v>
      </c>
      <c r="K715" s="148">
        <f>สกลนคร!AG48</f>
        <v>544528.73</v>
      </c>
      <c r="L715" s="149">
        <f>สกลนคร!AH48</f>
        <v>2811531.76</v>
      </c>
      <c r="M715" s="149">
        <f>สกลนคร!AI48</f>
        <v>2704447.82</v>
      </c>
      <c r="N715" s="145"/>
      <c r="O715" s="145"/>
      <c r="P715" s="145"/>
      <c r="Q715" s="137">
        <f t="shared" si="85"/>
        <v>107083.93999999994</v>
      </c>
      <c r="R715" s="138">
        <f t="shared" si="86"/>
        <v>706.23756845013816</v>
      </c>
    </row>
    <row r="716" spans="1:18" x14ac:dyDescent="0.35">
      <c r="A716" s="144">
        <v>5</v>
      </c>
      <c r="B716" s="145" t="s">
        <v>61</v>
      </c>
      <c r="C716" s="145" t="s">
        <v>468</v>
      </c>
      <c r="D716" s="145" t="s">
        <v>82</v>
      </c>
      <c r="E716" s="145" t="s">
        <v>469</v>
      </c>
      <c r="F716" s="145" t="s">
        <v>180</v>
      </c>
      <c r="G716" s="145" t="s">
        <v>1129</v>
      </c>
      <c r="H716" s="146">
        <v>2676</v>
      </c>
      <c r="I716" s="144">
        <v>2</v>
      </c>
      <c r="J716" s="147">
        <f>สกลนคร!F49</f>
        <v>279805.03000000003</v>
      </c>
      <c r="K716" s="148">
        <f>สกลนคร!AG49</f>
        <v>247907.37000000005</v>
      </c>
      <c r="L716" s="149">
        <f>สกลนคร!AH49</f>
        <v>1806059.31</v>
      </c>
      <c r="M716" s="149">
        <f>สกลนคร!AI49</f>
        <v>1620054.48</v>
      </c>
      <c r="N716" s="145"/>
      <c r="O716" s="145"/>
      <c r="P716" s="145"/>
      <c r="Q716" s="137">
        <f t="shared" si="85"/>
        <v>186004.83000000007</v>
      </c>
      <c r="R716" s="138">
        <f t="shared" si="86"/>
        <v>674.91005605381167</v>
      </c>
    </row>
    <row r="717" spans="1:18" x14ac:dyDescent="0.35">
      <c r="A717" s="144">
        <v>6</v>
      </c>
      <c r="B717" s="145" t="s">
        <v>61</v>
      </c>
      <c r="C717" s="145" t="s">
        <v>468</v>
      </c>
      <c r="D717" s="145" t="s">
        <v>82</v>
      </c>
      <c r="E717" s="145" t="s">
        <v>469</v>
      </c>
      <c r="F717" s="145" t="s">
        <v>180</v>
      </c>
      <c r="G717" s="145" t="s">
        <v>1130</v>
      </c>
      <c r="H717" s="146">
        <v>4612</v>
      </c>
      <c r="I717" s="144">
        <v>4</v>
      </c>
      <c r="J717" s="147">
        <f>สกลนคร!F50</f>
        <v>929292.96</v>
      </c>
      <c r="K717" s="148">
        <f>สกลนคร!AG50</f>
        <v>640604.77</v>
      </c>
      <c r="L717" s="149">
        <f>สกลนคร!AH50</f>
        <v>2990316.54</v>
      </c>
      <c r="M717" s="149">
        <f>สกลนคร!AI50</f>
        <v>2470515.69</v>
      </c>
      <c r="N717" s="145"/>
      <c r="O717" s="145"/>
      <c r="P717" s="145"/>
      <c r="Q717" s="137">
        <f t="shared" si="85"/>
        <v>519800.85000000009</v>
      </c>
      <c r="R717" s="138">
        <f t="shared" si="86"/>
        <v>648.3773937554206</v>
      </c>
    </row>
    <row r="718" spans="1:18" x14ac:dyDescent="0.35">
      <c r="A718" s="144">
        <v>7</v>
      </c>
      <c r="B718" s="145" t="s">
        <v>61</v>
      </c>
      <c r="C718" s="145" t="s">
        <v>468</v>
      </c>
      <c r="D718" s="145" t="s">
        <v>82</v>
      </c>
      <c r="E718" s="145" t="s">
        <v>469</v>
      </c>
      <c r="F718" s="145" t="s">
        <v>180</v>
      </c>
      <c r="G718" s="145" t="s">
        <v>1131</v>
      </c>
      <c r="H718" s="146">
        <v>3723</v>
      </c>
      <c r="I718" s="144">
        <v>3</v>
      </c>
      <c r="J718" s="147">
        <f>สกลนคร!F51</f>
        <v>467966.94</v>
      </c>
      <c r="K718" s="148">
        <f>สกลนคร!AG51</f>
        <v>452797.14999999997</v>
      </c>
      <c r="L718" s="149">
        <f>สกลนคร!AH51</f>
        <v>1752486.25</v>
      </c>
      <c r="M718" s="149">
        <f>สกลนคร!AI51</f>
        <v>1494125.51</v>
      </c>
      <c r="N718" s="145"/>
      <c r="O718" s="145"/>
      <c r="P718" s="145"/>
      <c r="Q718" s="137">
        <f t="shared" si="85"/>
        <v>258360.74</v>
      </c>
      <c r="R718" s="138">
        <f t="shared" si="86"/>
        <v>470.71884233145312</v>
      </c>
    </row>
    <row r="719" spans="1:18" s="156" customFormat="1" x14ac:dyDescent="0.35">
      <c r="A719" s="150">
        <v>2</v>
      </c>
      <c r="B719" s="151" t="s">
        <v>61</v>
      </c>
      <c r="C719" s="151"/>
      <c r="D719" s="151"/>
      <c r="E719" s="151" t="s">
        <v>77</v>
      </c>
      <c r="F719" s="151"/>
      <c r="G719" s="151" t="s">
        <v>471</v>
      </c>
      <c r="H719" s="157">
        <f>SUM(H712:H718)</f>
        <v>26581</v>
      </c>
      <c r="I719" s="150"/>
      <c r="J719" s="153">
        <f>SUM(J712:J718)</f>
        <v>3562975.85</v>
      </c>
      <c r="K719" s="153">
        <f t="shared" ref="K719:M719" si="87">SUM(K712:K718)</f>
        <v>3082084.81</v>
      </c>
      <c r="L719" s="153">
        <f t="shared" si="87"/>
        <v>14508370.23</v>
      </c>
      <c r="M719" s="153">
        <f t="shared" si="87"/>
        <v>12762760.66</v>
      </c>
      <c r="N719" s="151">
        <v>6</v>
      </c>
      <c r="O719" s="151">
        <v>6</v>
      </c>
      <c r="P719" s="151">
        <f>N719-O719</f>
        <v>0</v>
      </c>
      <c r="Q719" s="154">
        <f t="shared" si="85"/>
        <v>1745609.5700000003</v>
      </c>
      <c r="R719" s="155">
        <f>L719/H719</f>
        <v>545.81732177119</v>
      </c>
    </row>
    <row r="720" spans="1:18" s="156" customFormat="1" x14ac:dyDescent="0.35">
      <c r="A720" s="216">
        <v>1</v>
      </c>
      <c r="B720" s="187" t="s">
        <v>61</v>
      </c>
      <c r="C720" s="187" t="s">
        <v>472</v>
      </c>
      <c r="D720" s="187" t="s">
        <v>89</v>
      </c>
      <c r="E720" s="187" t="s">
        <v>473</v>
      </c>
      <c r="F720" s="187" t="s">
        <v>210</v>
      </c>
      <c r="G720" s="187" t="s">
        <v>473</v>
      </c>
      <c r="H720" s="234"/>
      <c r="I720" s="216"/>
      <c r="J720" s="235"/>
      <c r="K720" s="236"/>
      <c r="L720" s="186"/>
      <c r="M720" s="186"/>
      <c r="N720" s="187"/>
      <c r="O720" s="187"/>
      <c r="P720" s="187"/>
      <c r="Q720" s="154"/>
      <c r="R720" s="155"/>
    </row>
    <row r="721" spans="1:18" x14ac:dyDescent="0.35">
      <c r="A721" s="144">
        <v>2</v>
      </c>
      <c r="B721" s="145" t="s">
        <v>61</v>
      </c>
      <c r="C721" s="145" t="s">
        <v>472</v>
      </c>
      <c r="D721" s="145" t="s">
        <v>89</v>
      </c>
      <c r="E721" s="145" t="s">
        <v>473</v>
      </c>
      <c r="F721" s="145" t="s">
        <v>180</v>
      </c>
      <c r="G721" s="145" t="s">
        <v>1132</v>
      </c>
      <c r="H721" s="146">
        <v>4086</v>
      </c>
      <c r="I721" s="144">
        <v>3</v>
      </c>
      <c r="J721" s="147">
        <f>สกลนคร!F52</f>
        <v>312206.42</v>
      </c>
      <c r="K721" s="148">
        <f>สกลนคร!AG52</f>
        <v>331019.75</v>
      </c>
      <c r="L721" s="149">
        <f>สกลนคร!AH52</f>
        <v>1920687.8699999999</v>
      </c>
      <c r="M721" s="149">
        <f>สกลนคร!AI52</f>
        <v>1734894.5799999998</v>
      </c>
      <c r="N721" s="145"/>
      <c r="O721" s="145"/>
      <c r="P721" s="145"/>
      <c r="Q721" s="137">
        <f t="shared" si="85"/>
        <v>185793.29000000004</v>
      </c>
      <c r="R721" s="138">
        <f t="shared" si="86"/>
        <v>470.06555800293683</v>
      </c>
    </row>
    <row r="722" spans="1:18" x14ac:dyDescent="0.35">
      <c r="A722" s="144">
        <v>3</v>
      </c>
      <c r="B722" s="145" t="s">
        <v>61</v>
      </c>
      <c r="C722" s="145" t="s">
        <v>472</v>
      </c>
      <c r="D722" s="145" t="s">
        <v>89</v>
      </c>
      <c r="E722" s="145" t="s">
        <v>473</v>
      </c>
      <c r="F722" s="145" t="s">
        <v>180</v>
      </c>
      <c r="G722" s="145" t="s">
        <v>1133</v>
      </c>
      <c r="H722" s="146">
        <v>4226</v>
      </c>
      <c r="I722" s="144">
        <v>3</v>
      </c>
      <c r="J722" s="147">
        <f>สกลนคร!F53</f>
        <v>377160.81</v>
      </c>
      <c r="K722" s="148">
        <f>สกลนคร!AG53</f>
        <v>429235.63</v>
      </c>
      <c r="L722" s="149">
        <f>สกลนคร!AH53</f>
        <v>1833633.3199999998</v>
      </c>
      <c r="M722" s="149">
        <f>สกลนคร!AI53</f>
        <v>1627559.75</v>
      </c>
      <c r="N722" s="145"/>
      <c r="O722" s="145"/>
      <c r="P722" s="145"/>
      <c r="Q722" s="137">
        <f t="shared" si="85"/>
        <v>206073.56999999983</v>
      </c>
      <c r="R722" s="138">
        <f t="shared" si="86"/>
        <v>433.89335541883571</v>
      </c>
    </row>
    <row r="723" spans="1:18" x14ac:dyDescent="0.35">
      <c r="A723" s="144">
        <v>4</v>
      </c>
      <c r="B723" s="145" t="s">
        <v>61</v>
      </c>
      <c r="C723" s="145" t="s">
        <v>472</v>
      </c>
      <c r="D723" s="145" t="s">
        <v>89</v>
      </c>
      <c r="E723" s="145" t="s">
        <v>473</v>
      </c>
      <c r="F723" s="145" t="s">
        <v>180</v>
      </c>
      <c r="G723" s="145" t="s">
        <v>1134</v>
      </c>
      <c r="H723" s="146">
        <v>4483</v>
      </c>
      <c r="I723" s="144">
        <v>3</v>
      </c>
      <c r="J723" s="147">
        <f>สกลนคร!F54</f>
        <v>752962.52</v>
      </c>
      <c r="K723" s="148">
        <f>สกลนคร!AG54</f>
        <v>772457.21</v>
      </c>
      <c r="L723" s="149">
        <f>สกลนคร!AH54</f>
        <v>1857784.76</v>
      </c>
      <c r="M723" s="149">
        <f>สกลนคร!AI54</f>
        <v>1479753.6400000001</v>
      </c>
      <c r="N723" s="145"/>
      <c r="O723" s="145"/>
      <c r="P723" s="145"/>
      <c r="Q723" s="137">
        <f t="shared" si="85"/>
        <v>378031.11999999988</v>
      </c>
      <c r="R723" s="138">
        <f t="shared" si="86"/>
        <v>414.40659379879543</v>
      </c>
    </row>
    <row r="724" spans="1:18" x14ac:dyDescent="0.35">
      <c r="A724" s="144">
        <v>5</v>
      </c>
      <c r="B724" s="145" t="s">
        <v>61</v>
      </c>
      <c r="C724" s="145" t="s">
        <v>472</v>
      </c>
      <c r="D724" s="145" t="s">
        <v>89</v>
      </c>
      <c r="E724" s="145" t="s">
        <v>473</v>
      </c>
      <c r="F724" s="145" t="s">
        <v>180</v>
      </c>
      <c r="G724" s="145" t="s">
        <v>1135</v>
      </c>
      <c r="H724" s="146">
        <v>3448</v>
      </c>
      <c r="I724" s="144">
        <v>3</v>
      </c>
      <c r="J724" s="147">
        <f>สกลนคร!F55</f>
        <v>283026.08</v>
      </c>
      <c r="K724" s="148">
        <f>สกลนคร!AG55</f>
        <v>358033.36</v>
      </c>
      <c r="L724" s="149">
        <f>สกลนคร!AH55</f>
        <v>1576343.0799999998</v>
      </c>
      <c r="M724" s="149">
        <f>สกลนคร!AI55</f>
        <v>1379669.42</v>
      </c>
      <c r="N724" s="145"/>
      <c r="O724" s="145"/>
      <c r="P724" s="145"/>
      <c r="Q724" s="137">
        <f t="shared" si="85"/>
        <v>196673.65999999992</v>
      </c>
      <c r="R724" s="138">
        <f t="shared" si="86"/>
        <v>457.17606728538277</v>
      </c>
    </row>
    <row r="725" spans="1:18" x14ac:dyDescent="0.35">
      <c r="A725" s="144">
        <v>6</v>
      </c>
      <c r="B725" s="145" t="s">
        <v>61</v>
      </c>
      <c r="C725" s="145" t="s">
        <v>472</v>
      </c>
      <c r="D725" s="145" t="s">
        <v>89</v>
      </c>
      <c r="E725" s="145" t="s">
        <v>473</v>
      </c>
      <c r="F725" s="145" t="s">
        <v>180</v>
      </c>
      <c r="G725" s="145" t="s">
        <v>1136</v>
      </c>
      <c r="H725" s="146">
        <v>3561</v>
      </c>
      <c r="I725" s="144">
        <v>3</v>
      </c>
      <c r="J725" s="147">
        <f>สกลนคร!F56</f>
        <v>661750.26</v>
      </c>
      <c r="K725" s="148">
        <f>สกลนคร!AG56</f>
        <v>679780.26</v>
      </c>
      <c r="L725" s="149">
        <f>สกลนคร!AH56</f>
        <v>1526239.6300000001</v>
      </c>
      <c r="M725" s="149">
        <f>สกลนคร!AI56</f>
        <v>1127958.19</v>
      </c>
      <c r="N725" s="145"/>
      <c r="O725" s="145"/>
      <c r="P725" s="145"/>
      <c r="Q725" s="137">
        <f t="shared" si="85"/>
        <v>398281.44000000018</v>
      </c>
      <c r="R725" s="138">
        <f t="shared" si="86"/>
        <v>428.59860432462796</v>
      </c>
    </row>
    <row r="726" spans="1:18" s="156" customFormat="1" x14ac:dyDescent="0.35">
      <c r="A726" s="150">
        <v>3</v>
      </c>
      <c r="B726" s="151" t="s">
        <v>61</v>
      </c>
      <c r="C726" s="151"/>
      <c r="D726" s="151"/>
      <c r="E726" s="151" t="s">
        <v>77</v>
      </c>
      <c r="F726" s="151"/>
      <c r="G726" s="151" t="s">
        <v>474</v>
      </c>
      <c r="H726" s="157">
        <f>SUM(H721:H725)</f>
        <v>19804</v>
      </c>
      <c r="I726" s="150"/>
      <c r="J726" s="153">
        <f>SUM(J720:J725)</f>
        <v>2387106.09</v>
      </c>
      <c r="K726" s="153">
        <f t="shared" ref="K726:M726" si="88">SUM(K720:K725)</f>
        <v>2570526.21</v>
      </c>
      <c r="L726" s="153">
        <f t="shared" si="88"/>
        <v>8714688.6600000001</v>
      </c>
      <c r="M726" s="153">
        <f t="shared" si="88"/>
        <v>7349835.5800000001</v>
      </c>
      <c r="N726" s="151">
        <v>5</v>
      </c>
      <c r="O726" s="151">
        <v>5</v>
      </c>
      <c r="P726" s="151">
        <f>N726-O726</f>
        <v>0</v>
      </c>
      <c r="Q726" s="154">
        <f t="shared" si="85"/>
        <v>1364853.08</v>
      </c>
      <c r="R726" s="155">
        <f>L726/H726</f>
        <v>440.04689254696024</v>
      </c>
    </row>
    <row r="727" spans="1:18" x14ac:dyDescent="0.35">
      <c r="A727" s="144">
        <v>1</v>
      </c>
      <c r="B727" s="145" t="s">
        <v>61</v>
      </c>
      <c r="C727" s="145" t="s">
        <v>475</v>
      </c>
      <c r="D727" s="145" t="s">
        <v>476</v>
      </c>
      <c r="E727" s="145" t="s">
        <v>477</v>
      </c>
      <c r="F727" s="145" t="s">
        <v>210</v>
      </c>
      <c r="G727" s="145" t="s">
        <v>478</v>
      </c>
      <c r="H727" s="146"/>
      <c r="I727" s="144"/>
      <c r="J727" s="147"/>
      <c r="K727" s="148"/>
      <c r="L727" s="149"/>
      <c r="M727" s="149"/>
      <c r="N727" s="145"/>
      <c r="O727" s="145"/>
      <c r="P727" s="145"/>
    </row>
    <row r="728" spans="1:18" x14ac:dyDescent="0.35">
      <c r="A728" s="144">
        <v>2</v>
      </c>
      <c r="B728" s="145" t="s">
        <v>61</v>
      </c>
      <c r="C728" s="145" t="s">
        <v>475</v>
      </c>
      <c r="D728" s="145" t="s">
        <v>476</v>
      </c>
      <c r="E728" s="145" t="s">
        <v>477</v>
      </c>
      <c r="F728" s="145" t="s">
        <v>180</v>
      </c>
      <c r="G728" s="145" t="s">
        <v>1137</v>
      </c>
      <c r="H728" s="146">
        <v>5366</v>
      </c>
      <c r="I728" s="144">
        <v>4</v>
      </c>
      <c r="J728" s="149">
        <f>สกลนคร!F57</f>
        <v>698326.67</v>
      </c>
      <c r="K728" s="148">
        <f>สกลนคร!AG57</f>
        <v>758169.3</v>
      </c>
      <c r="L728" s="149">
        <f>สกลนคร!AH57</f>
        <v>2217277.83</v>
      </c>
      <c r="M728" s="149">
        <f>สกลนคร!AI57</f>
        <v>1933397.52</v>
      </c>
      <c r="N728" s="145"/>
      <c r="O728" s="145"/>
      <c r="P728" s="145"/>
      <c r="Q728" s="137">
        <f t="shared" si="85"/>
        <v>283880.31000000006</v>
      </c>
      <c r="R728" s="138">
        <f t="shared" si="86"/>
        <v>413.20868989936639</v>
      </c>
    </row>
    <row r="729" spans="1:18" x14ac:dyDescent="0.35">
      <c r="A729" s="144">
        <v>3</v>
      </c>
      <c r="B729" s="145" t="s">
        <v>61</v>
      </c>
      <c r="C729" s="145" t="s">
        <v>475</v>
      </c>
      <c r="D729" s="145" t="s">
        <v>476</v>
      </c>
      <c r="E729" s="145" t="s">
        <v>477</v>
      </c>
      <c r="F729" s="145" t="s">
        <v>180</v>
      </c>
      <c r="G729" s="145" t="s">
        <v>1138</v>
      </c>
      <c r="H729" s="146">
        <v>5331</v>
      </c>
      <c r="I729" s="144">
        <v>4</v>
      </c>
      <c r="J729" s="149">
        <f>สกลนคร!F58</f>
        <v>647762.57999999996</v>
      </c>
      <c r="K729" s="148">
        <f>สกลนคร!AG58</f>
        <v>428854.16999999993</v>
      </c>
      <c r="L729" s="149">
        <f>สกลนคร!AH58</f>
        <v>2651098.0499999998</v>
      </c>
      <c r="M729" s="149">
        <f>สกลนคร!AI58</f>
        <v>2253559.2999999998</v>
      </c>
      <c r="N729" s="145"/>
      <c r="O729" s="145"/>
      <c r="P729" s="145"/>
      <c r="Q729" s="137">
        <f t="shared" si="85"/>
        <v>397538.75</v>
      </c>
      <c r="R729" s="138">
        <f t="shared" si="86"/>
        <v>497.29845244794592</v>
      </c>
    </row>
    <row r="730" spans="1:18" x14ac:dyDescent="0.35">
      <c r="A730" s="144">
        <v>4</v>
      </c>
      <c r="B730" s="145" t="s">
        <v>61</v>
      </c>
      <c r="C730" s="145" t="s">
        <v>475</v>
      </c>
      <c r="D730" s="145" t="s">
        <v>476</v>
      </c>
      <c r="E730" s="145" t="s">
        <v>477</v>
      </c>
      <c r="F730" s="145" t="s">
        <v>180</v>
      </c>
      <c r="G730" s="145" t="s">
        <v>1139</v>
      </c>
      <c r="H730" s="146">
        <v>6003</v>
      </c>
      <c r="I730" s="144">
        <v>5</v>
      </c>
      <c r="J730" s="149">
        <f>สกลนคร!F59</f>
        <v>714127.76</v>
      </c>
      <c r="K730" s="148">
        <f>สกลนคร!AG59</f>
        <v>725974.84</v>
      </c>
      <c r="L730" s="149">
        <f>สกลนคร!AH59</f>
        <v>2074531.1</v>
      </c>
      <c r="M730" s="149">
        <f>สกลนคร!AI59</f>
        <v>2030940.1700000002</v>
      </c>
      <c r="N730" s="145"/>
      <c r="O730" s="145"/>
      <c r="P730" s="145"/>
      <c r="Q730" s="137">
        <f t="shared" si="85"/>
        <v>43590.929999999935</v>
      </c>
      <c r="R730" s="138">
        <f t="shared" si="86"/>
        <v>345.58239213726472</v>
      </c>
    </row>
    <row r="731" spans="1:18" x14ac:dyDescent="0.35">
      <c r="A731" s="144">
        <v>5</v>
      </c>
      <c r="B731" s="145" t="s">
        <v>61</v>
      </c>
      <c r="C731" s="145" t="s">
        <v>475</v>
      </c>
      <c r="D731" s="145" t="s">
        <v>476</v>
      </c>
      <c r="E731" s="145" t="s">
        <v>477</v>
      </c>
      <c r="F731" s="145" t="s">
        <v>180</v>
      </c>
      <c r="G731" s="145" t="s">
        <v>1140</v>
      </c>
      <c r="H731" s="146">
        <v>3004</v>
      </c>
      <c r="I731" s="144">
        <v>3</v>
      </c>
      <c r="J731" s="149">
        <f>สกลนคร!F60</f>
        <v>197831.14</v>
      </c>
      <c r="K731" s="148">
        <f>สกลนคร!AG60</f>
        <v>290617.27</v>
      </c>
      <c r="L731" s="149">
        <f>สกลนคร!AH60</f>
        <v>2288147.29</v>
      </c>
      <c r="M731" s="149">
        <f>สกลนคร!AI60</f>
        <v>2184234.87</v>
      </c>
      <c r="N731" s="145"/>
      <c r="O731" s="145"/>
      <c r="P731" s="145"/>
      <c r="Q731" s="137">
        <f t="shared" si="85"/>
        <v>103912.41999999993</v>
      </c>
      <c r="R731" s="138">
        <f t="shared" si="86"/>
        <v>761.7001631158455</v>
      </c>
    </row>
    <row r="732" spans="1:18" x14ac:dyDescent="0.35">
      <c r="A732" s="144">
        <v>6</v>
      </c>
      <c r="B732" s="145" t="s">
        <v>61</v>
      </c>
      <c r="C732" s="145" t="s">
        <v>475</v>
      </c>
      <c r="D732" s="145" t="s">
        <v>476</v>
      </c>
      <c r="E732" s="145" t="s">
        <v>477</v>
      </c>
      <c r="F732" s="145" t="s">
        <v>180</v>
      </c>
      <c r="G732" s="145" t="s">
        <v>1141</v>
      </c>
      <c r="H732" s="146">
        <v>2532</v>
      </c>
      <c r="I732" s="144">
        <v>2</v>
      </c>
      <c r="J732" s="149">
        <f>สกลนคร!F61</f>
        <v>214800.09</v>
      </c>
      <c r="K732" s="148">
        <f>สกลนคร!AG61</f>
        <v>271011.36</v>
      </c>
      <c r="L732" s="149">
        <f>สกลนคร!AH61</f>
        <v>1685725.4200000002</v>
      </c>
      <c r="M732" s="149">
        <f>สกลนคร!AI61</f>
        <v>1489038.3299999998</v>
      </c>
      <c r="N732" s="145"/>
      <c r="O732" s="145"/>
      <c r="P732" s="145"/>
      <c r="Q732" s="137">
        <f t="shared" si="85"/>
        <v>196687.09000000032</v>
      </c>
      <c r="R732" s="138">
        <f t="shared" si="86"/>
        <v>665.76833333333343</v>
      </c>
    </row>
    <row r="733" spans="1:18" x14ac:dyDescent="0.35">
      <c r="A733" s="144">
        <v>7</v>
      </c>
      <c r="B733" s="145" t="s">
        <v>61</v>
      </c>
      <c r="C733" s="145" t="s">
        <v>475</v>
      </c>
      <c r="D733" s="145" t="s">
        <v>476</v>
      </c>
      <c r="E733" s="145" t="s">
        <v>477</v>
      </c>
      <c r="F733" s="145" t="s">
        <v>180</v>
      </c>
      <c r="G733" s="145" t="s">
        <v>1142</v>
      </c>
      <c r="H733" s="146">
        <v>1966</v>
      </c>
      <c r="I733" s="144">
        <v>2</v>
      </c>
      <c r="J733" s="149">
        <f>สกลนคร!F62</f>
        <v>301256.28999999998</v>
      </c>
      <c r="K733" s="148">
        <f>สกลนคร!AG62</f>
        <v>310474.75999999995</v>
      </c>
      <c r="L733" s="149">
        <f>สกลนคร!AH62</f>
        <v>1621430.2</v>
      </c>
      <c r="M733" s="149">
        <f>สกลนคร!AI62</f>
        <v>1457287.8</v>
      </c>
      <c r="N733" s="145"/>
      <c r="O733" s="145"/>
      <c r="P733" s="145"/>
      <c r="Q733" s="137">
        <f t="shared" si="85"/>
        <v>164142.39999999991</v>
      </c>
      <c r="R733" s="138">
        <f t="shared" si="86"/>
        <v>824.7356052899288</v>
      </c>
    </row>
    <row r="734" spans="1:18" x14ac:dyDescent="0.35">
      <c r="A734" s="144">
        <v>8</v>
      </c>
      <c r="B734" s="145" t="s">
        <v>61</v>
      </c>
      <c r="C734" s="145" t="s">
        <v>475</v>
      </c>
      <c r="D734" s="145" t="s">
        <v>476</v>
      </c>
      <c r="E734" s="145" t="s">
        <v>477</v>
      </c>
      <c r="F734" s="145" t="s">
        <v>180</v>
      </c>
      <c r="G734" s="145" t="s">
        <v>1143</v>
      </c>
      <c r="H734" s="146">
        <v>1289</v>
      </c>
      <c r="I734" s="144">
        <v>1</v>
      </c>
      <c r="J734" s="149">
        <f>สกลนคร!F63</f>
        <v>659331.75</v>
      </c>
      <c r="K734" s="148">
        <f>สกลนคร!AG63</f>
        <v>714182.86</v>
      </c>
      <c r="L734" s="149">
        <f>สกลนคร!AH63</f>
        <v>1600888.77</v>
      </c>
      <c r="M734" s="149">
        <f>สกลนคร!AI63</f>
        <v>1459180.85</v>
      </c>
      <c r="N734" s="145"/>
      <c r="O734" s="145"/>
      <c r="P734" s="145"/>
      <c r="Q734" s="137">
        <f t="shared" si="85"/>
        <v>141707.91999999993</v>
      </c>
      <c r="R734" s="138">
        <f t="shared" si="86"/>
        <v>1241.961807602793</v>
      </c>
    </row>
    <row r="735" spans="1:18" x14ac:dyDescent="0.35">
      <c r="A735" s="144">
        <v>9</v>
      </c>
      <c r="B735" s="145" t="s">
        <v>61</v>
      </c>
      <c r="C735" s="145" t="s">
        <v>475</v>
      </c>
      <c r="D735" s="145" t="s">
        <v>476</v>
      </c>
      <c r="E735" s="145" t="s">
        <v>477</v>
      </c>
      <c r="F735" s="145" t="s">
        <v>180</v>
      </c>
      <c r="G735" s="145" t="s">
        <v>1144</v>
      </c>
      <c r="H735" s="146">
        <v>2633</v>
      </c>
      <c r="I735" s="144">
        <v>2</v>
      </c>
      <c r="J735" s="149">
        <f>สกลนคร!F64</f>
        <v>363281.1</v>
      </c>
      <c r="K735" s="148">
        <f>สกลนคร!AG64</f>
        <v>409097.76999999996</v>
      </c>
      <c r="L735" s="149">
        <f>สกลนคร!AH64</f>
        <v>1801304.97</v>
      </c>
      <c r="M735" s="149">
        <f>สกลนคร!AI64</f>
        <v>1663525.85</v>
      </c>
      <c r="N735" s="145"/>
      <c r="O735" s="145"/>
      <c r="P735" s="145"/>
      <c r="Q735" s="137">
        <f t="shared" si="85"/>
        <v>137779.11999999988</v>
      </c>
      <c r="R735" s="138">
        <f t="shared" si="86"/>
        <v>684.12646031143186</v>
      </c>
    </row>
    <row r="736" spans="1:18" x14ac:dyDescent="0.35">
      <c r="A736" s="144">
        <v>10</v>
      </c>
      <c r="B736" s="145" t="s">
        <v>61</v>
      </c>
      <c r="C736" s="145" t="s">
        <v>475</v>
      </c>
      <c r="D736" s="145" t="s">
        <v>476</v>
      </c>
      <c r="E736" s="145" t="s">
        <v>477</v>
      </c>
      <c r="F736" s="145" t="s">
        <v>180</v>
      </c>
      <c r="G736" s="145" t="s">
        <v>1145</v>
      </c>
      <c r="H736" s="146">
        <v>3093</v>
      </c>
      <c r="I736" s="144">
        <v>3</v>
      </c>
      <c r="J736" s="149">
        <f>สกลนคร!F65</f>
        <v>278612.77</v>
      </c>
      <c r="K736" s="148">
        <f>สกลนคร!AG65</f>
        <v>326328.14</v>
      </c>
      <c r="L736" s="149">
        <f>สกลนคร!AH65</f>
        <v>1457985.2699999998</v>
      </c>
      <c r="M736" s="149">
        <f>สกลนคร!AI65</f>
        <v>1297365.2599999998</v>
      </c>
      <c r="N736" s="145"/>
      <c r="O736" s="145"/>
      <c r="P736" s="145"/>
      <c r="Q736" s="137">
        <f t="shared" si="85"/>
        <v>160620.01</v>
      </c>
      <c r="R736" s="138">
        <f t="shared" si="86"/>
        <v>471.38224054316191</v>
      </c>
    </row>
    <row r="737" spans="1:18" x14ac:dyDescent="0.35">
      <c r="A737" s="144">
        <v>11</v>
      </c>
      <c r="B737" s="145" t="s">
        <v>61</v>
      </c>
      <c r="C737" s="145" t="s">
        <v>475</v>
      </c>
      <c r="D737" s="145" t="s">
        <v>476</v>
      </c>
      <c r="E737" s="145" t="s">
        <v>477</v>
      </c>
      <c r="F737" s="145" t="s">
        <v>180</v>
      </c>
      <c r="G737" s="145" t="s">
        <v>1146</v>
      </c>
      <c r="H737" s="146">
        <v>5106</v>
      </c>
      <c r="I737" s="144">
        <v>4</v>
      </c>
      <c r="J737" s="149">
        <f>สกลนคร!F66</f>
        <v>462014.61</v>
      </c>
      <c r="K737" s="148">
        <f>สกลนคร!AG66</f>
        <v>508789.3</v>
      </c>
      <c r="L737" s="149">
        <f>สกลนคร!AH66</f>
        <v>1824587.8800000001</v>
      </c>
      <c r="M737" s="149">
        <f>สกลนคร!AI66</f>
        <v>1662902.47</v>
      </c>
      <c r="N737" s="145"/>
      <c r="O737" s="145"/>
      <c r="P737" s="145"/>
      <c r="Q737" s="137">
        <f t="shared" si="85"/>
        <v>161685.41000000015</v>
      </c>
      <c r="R737" s="138">
        <f t="shared" si="86"/>
        <v>357.34192714453587</v>
      </c>
    </row>
    <row r="738" spans="1:18" x14ac:dyDescent="0.35">
      <c r="A738" s="144">
        <v>12</v>
      </c>
      <c r="B738" s="145" t="s">
        <v>61</v>
      </c>
      <c r="C738" s="145" t="s">
        <v>475</v>
      </c>
      <c r="D738" s="145" t="s">
        <v>476</v>
      </c>
      <c r="E738" s="145" t="s">
        <v>477</v>
      </c>
      <c r="F738" s="145" t="s">
        <v>180</v>
      </c>
      <c r="G738" s="145" t="s">
        <v>1147</v>
      </c>
      <c r="H738" s="146">
        <v>4454</v>
      </c>
      <c r="I738" s="144">
        <v>3</v>
      </c>
      <c r="J738" s="149">
        <f>สกลนคร!F67</f>
        <v>590629.36</v>
      </c>
      <c r="K738" s="148">
        <f>สกลนคร!AG67</f>
        <v>707100.13</v>
      </c>
      <c r="L738" s="149">
        <f>สกลนคร!AH67</f>
        <v>1984108.11</v>
      </c>
      <c r="M738" s="149">
        <f>สกลนคร!AI67</f>
        <v>1821003.9700000002</v>
      </c>
      <c r="N738" s="145"/>
      <c r="O738" s="145"/>
      <c r="P738" s="145"/>
      <c r="Q738" s="137">
        <f t="shared" si="85"/>
        <v>163104.1399999999</v>
      </c>
      <c r="R738" s="138">
        <f t="shared" si="86"/>
        <v>445.46657162101485</v>
      </c>
    </row>
    <row r="739" spans="1:18" x14ac:dyDescent="0.35">
      <c r="A739" s="144">
        <v>13</v>
      </c>
      <c r="B739" s="145" t="s">
        <v>61</v>
      </c>
      <c r="C739" s="145" t="s">
        <v>475</v>
      </c>
      <c r="D739" s="145" t="s">
        <v>476</v>
      </c>
      <c r="E739" s="145" t="s">
        <v>477</v>
      </c>
      <c r="F739" s="145" t="s">
        <v>180</v>
      </c>
      <c r="G739" s="145" t="s">
        <v>1148</v>
      </c>
      <c r="H739" s="146">
        <v>3718</v>
      </c>
      <c r="I739" s="144">
        <v>3</v>
      </c>
      <c r="J739" s="149">
        <f>สกลนคร!F68</f>
        <v>176251.05</v>
      </c>
      <c r="K739" s="148">
        <f>สกลนคร!AG68</f>
        <v>271348.13</v>
      </c>
      <c r="L739" s="149">
        <f>สกลนคร!AH68</f>
        <v>1692296.27</v>
      </c>
      <c r="M739" s="149">
        <f>สกลนคร!AI68</f>
        <v>1639087.57</v>
      </c>
      <c r="N739" s="145"/>
      <c r="O739" s="145"/>
      <c r="P739" s="145"/>
      <c r="Q739" s="137">
        <f t="shared" si="85"/>
        <v>53208.699999999953</v>
      </c>
      <c r="R739" s="138">
        <f t="shared" si="86"/>
        <v>455.16306347498653</v>
      </c>
    </row>
    <row r="740" spans="1:18" x14ac:dyDescent="0.35">
      <c r="A740" s="144">
        <v>14</v>
      </c>
      <c r="B740" s="145" t="s">
        <v>61</v>
      </c>
      <c r="C740" s="145" t="s">
        <v>475</v>
      </c>
      <c r="D740" s="145" t="s">
        <v>476</v>
      </c>
      <c r="E740" s="145" t="s">
        <v>477</v>
      </c>
      <c r="F740" s="145" t="s">
        <v>180</v>
      </c>
      <c r="G740" s="145" t="s">
        <v>1149</v>
      </c>
      <c r="H740" s="146">
        <v>3267</v>
      </c>
      <c r="I740" s="144">
        <v>3</v>
      </c>
      <c r="J740" s="149">
        <f>สกลนคร!F69</f>
        <v>310028.74</v>
      </c>
      <c r="K740" s="148">
        <f>สกลนคร!AG69</f>
        <v>362335.75</v>
      </c>
      <c r="L740" s="149">
        <f>สกลนคร!AH69</f>
        <v>2233661.9500000002</v>
      </c>
      <c r="M740" s="149">
        <f>สกลนคร!AI69</f>
        <v>2152920.1799999997</v>
      </c>
      <c r="N740" s="145"/>
      <c r="O740" s="145"/>
      <c r="P740" s="145"/>
      <c r="Q740" s="137">
        <f t="shared" si="85"/>
        <v>80741.770000000484</v>
      </c>
      <c r="R740" s="138">
        <f t="shared" si="86"/>
        <v>683.70430058157342</v>
      </c>
    </row>
    <row r="741" spans="1:18" s="164" customFormat="1" x14ac:dyDescent="0.35">
      <c r="A741" s="158">
        <v>15</v>
      </c>
      <c r="B741" s="159" t="s">
        <v>61</v>
      </c>
      <c r="C741" s="159" t="s">
        <v>480</v>
      </c>
      <c r="D741" s="159" t="s">
        <v>476</v>
      </c>
      <c r="E741" s="159" t="s">
        <v>477</v>
      </c>
      <c r="F741" s="159" t="s">
        <v>180</v>
      </c>
      <c r="G741" s="159" t="s">
        <v>1150</v>
      </c>
      <c r="H741" s="160">
        <v>1500</v>
      </c>
      <c r="I741" s="158">
        <v>1</v>
      </c>
      <c r="J741" s="149">
        <f>สกลนคร!F70</f>
        <v>435129.49</v>
      </c>
      <c r="K741" s="148">
        <f>สกลนคร!AG70</f>
        <v>509116.63</v>
      </c>
      <c r="L741" s="149">
        <f>สกลนคร!AH70</f>
        <v>1005653.2599999999</v>
      </c>
      <c r="M741" s="149">
        <f>สกลนคร!AI70</f>
        <v>1175629.1600000001</v>
      </c>
      <c r="N741" s="159"/>
      <c r="O741" s="159"/>
      <c r="P741" s="159"/>
      <c r="Q741" s="162">
        <f t="shared" si="85"/>
        <v>-169975.90000000026</v>
      </c>
      <c r="R741" s="163">
        <f t="shared" si="86"/>
        <v>670.43550666666658</v>
      </c>
    </row>
    <row r="742" spans="1:18" s="156" customFormat="1" x14ac:dyDescent="0.35">
      <c r="A742" s="150">
        <v>4</v>
      </c>
      <c r="B742" s="151" t="s">
        <v>61</v>
      </c>
      <c r="C742" s="151"/>
      <c r="D742" s="151"/>
      <c r="E742" s="151" t="s">
        <v>77</v>
      </c>
      <c r="F742" s="151"/>
      <c r="G742" s="151" t="s">
        <v>479</v>
      </c>
      <c r="H742" s="157">
        <f>SUM(H727:H740)</f>
        <v>47762</v>
      </c>
      <c r="I742" s="150"/>
      <c r="J742" s="153">
        <f>SUM(J727:J740)</f>
        <v>5614253.9100000001</v>
      </c>
      <c r="K742" s="153">
        <f t="shared" ref="K742:M742" si="89">SUM(K727:K740)</f>
        <v>6084283.7799999993</v>
      </c>
      <c r="L742" s="153">
        <f t="shared" si="89"/>
        <v>25133043.109999996</v>
      </c>
      <c r="M742" s="153">
        <f t="shared" si="89"/>
        <v>23044444.139999997</v>
      </c>
      <c r="N742" s="151">
        <v>14</v>
      </c>
      <c r="O742" s="151">
        <v>14</v>
      </c>
      <c r="P742" s="151">
        <f>N742-O742</f>
        <v>0</v>
      </c>
      <c r="Q742" s="154">
        <f t="shared" si="85"/>
        <v>2088598.9699999988</v>
      </c>
      <c r="R742" s="155">
        <f>L742/H742</f>
        <v>526.21421025082691</v>
      </c>
    </row>
    <row r="743" spans="1:18" x14ac:dyDescent="0.35">
      <c r="A743" s="144">
        <v>1</v>
      </c>
      <c r="B743" s="145" t="s">
        <v>61</v>
      </c>
      <c r="C743" s="145" t="s">
        <v>480</v>
      </c>
      <c r="D743" s="145" t="s">
        <v>103</v>
      </c>
      <c r="E743" s="145" t="s">
        <v>481</v>
      </c>
      <c r="F743" s="145" t="s">
        <v>210</v>
      </c>
      <c r="G743" s="145" t="s">
        <v>482</v>
      </c>
      <c r="H743" s="146"/>
      <c r="I743" s="144"/>
      <c r="J743" s="147"/>
      <c r="K743" s="148"/>
      <c r="L743" s="149"/>
      <c r="M743" s="149"/>
      <c r="N743" s="145"/>
      <c r="O743" s="145"/>
      <c r="P743" s="145"/>
    </row>
    <row r="744" spans="1:18" s="164" customFormat="1" x14ac:dyDescent="0.35">
      <c r="A744" s="158">
        <v>2</v>
      </c>
      <c r="B744" s="159" t="s">
        <v>61</v>
      </c>
      <c r="C744" s="159" t="s">
        <v>480</v>
      </c>
      <c r="D744" s="159" t="s">
        <v>103</v>
      </c>
      <c r="E744" s="159" t="s">
        <v>481</v>
      </c>
      <c r="F744" s="159" t="s">
        <v>180</v>
      </c>
      <c r="G744" s="159" t="s">
        <v>1151</v>
      </c>
      <c r="H744" s="160">
        <v>6036</v>
      </c>
      <c r="I744" s="158">
        <v>5</v>
      </c>
      <c r="J744" s="149">
        <f>สกลนคร!F71</f>
        <v>678834.37</v>
      </c>
      <c r="K744" s="161">
        <f>สกลนคร!AG71</f>
        <v>724962.04</v>
      </c>
      <c r="L744" s="149">
        <f>สกลนคร!AH71</f>
        <v>2835619.9699999997</v>
      </c>
      <c r="M744" s="149">
        <f>สกลนคร!AI71</f>
        <v>2492127.1900000004</v>
      </c>
      <c r="N744" s="159"/>
      <c r="O744" s="159"/>
      <c r="P744" s="159"/>
      <c r="Q744" s="137">
        <f t="shared" si="85"/>
        <v>343492.77999999933</v>
      </c>
      <c r="R744" s="138">
        <f t="shared" si="86"/>
        <v>469.78462060967524</v>
      </c>
    </row>
    <row r="745" spans="1:18" s="164" customFormat="1" x14ac:dyDescent="0.35">
      <c r="A745" s="158">
        <v>3</v>
      </c>
      <c r="B745" s="159" t="s">
        <v>61</v>
      </c>
      <c r="C745" s="159" t="s">
        <v>480</v>
      </c>
      <c r="D745" s="159" t="s">
        <v>103</v>
      </c>
      <c r="E745" s="159" t="s">
        <v>481</v>
      </c>
      <c r="F745" s="159" t="s">
        <v>180</v>
      </c>
      <c r="G745" s="159" t="s">
        <v>1152</v>
      </c>
      <c r="H745" s="160">
        <v>4053</v>
      </c>
      <c r="I745" s="158">
        <v>3</v>
      </c>
      <c r="J745" s="149">
        <f>สกลนคร!F72</f>
        <v>727936.05</v>
      </c>
      <c r="K745" s="161">
        <f>สกลนคร!AG72</f>
        <v>974013.64</v>
      </c>
      <c r="L745" s="149">
        <f>สกลนคร!AH72</f>
        <v>2740610.5599999996</v>
      </c>
      <c r="M745" s="149">
        <f>สกลนคร!AI72</f>
        <v>2135649.96</v>
      </c>
      <c r="N745" s="159"/>
      <c r="O745" s="159"/>
      <c r="P745" s="159"/>
      <c r="Q745" s="137">
        <f t="shared" si="85"/>
        <v>604960.59999999963</v>
      </c>
      <c r="R745" s="138">
        <f t="shared" si="86"/>
        <v>676.19308166790017</v>
      </c>
    </row>
    <row r="746" spans="1:18" s="164" customFormat="1" x14ac:dyDescent="0.35">
      <c r="A746" s="158">
        <v>4</v>
      </c>
      <c r="B746" s="159" t="s">
        <v>61</v>
      </c>
      <c r="C746" s="159" t="s">
        <v>480</v>
      </c>
      <c r="D746" s="159" t="s">
        <v>103</v>
      </c>
      <c r="E746" s="159" t="s">
        <v>481</v>
      </c>
      <c r="F746" s="159" t="s">
        <v>180</v>
      </c>
      <c r="G746" s="159" t="s">
        <v>1153</v>
      </c>
      <c r="H746" s="160">
        <v>4847</v>
      </c>
      <c r="I746" s="158">
        <v>4</v>
      </c>
      <c r="J746" s="149">
        <f>สกลนคร!F73</f>
        <v>739673.92</v>
      </c>
      <c r="K746" s="161">
        <f>สกลนคร!AG73</f>
        <v>844245.46000000008</v>
      </c>
      <c r="L746" s="149">
        <f>สกลนคร!AH73</f>
        <v>2700038.38</v>
      </c>
      <c r="M746" s="149">
        <f>สกลนคร!AI73</f>
        <v>2355252.2400000002</v>
      </c>
      <c r="N746" s="159"/>
      <c r="O746" s="159"/>
      <c r="P746" s="159"/>
      <c r="Q746" s="137">
        <f t="shared" si="85"/>
        <v>344786.13999999966</v>
      </c>
      <c r="R746" s="138">
        <f t="shared" si="86"/>
        <v>557.05351351351351</v>
      </c>
    </row>
    <row r="747" spans="1:18" s="164" customFormat="1" x14ac:dyDescent="0.35">
      <c r="A747" s="158">
        <v>5</v>
      </c>
      <c r="B747" s="159" t="s">
        <v>61</v>
      </c>
      <c r="C747" s="159" t="s">
        <v>480</v>
      </c>
      <c r="D747" s="159" t="s">
        <v>103</v>
      </c>
      <c r="E747" s="159" t="s">
        <v>481</v>
      </c>
      <c r="F747" s="159" t="s">
        <v>180</v>
      </c>
      <c r="G747" s="159" t="s">
        <v>1154</v>
      </c>
      <c r="H747" s="160">
        <v>3826</v>
      </c>
      <c r="I747" s="158">
        <v>3</v>
      </c>
      <c r="J747" s="149">
        <f>สกลนคร!F74</f>
        <v>667036.89</v>
      </c>
      <c r="K747" s="161">
        <f>สกลนคร!AG74</f>
        <v>719336.95999999996</v>
      </c>
      <c r="L747" s="149">
        <f>สกลนคร!AH74</f>
        <v>2430504.62</v>
      </c>
      <c r="M747" s="149">
        <f>สกลนคร!AI74</f>
        <v>2103099.96</v>
      </c>
      <c r="N747" s="159"/>
      <c r="O747" s="159"/>
      <c r="P747" s="159"/>
      <c r="Q747" s="137">
        <f t="shared" si="85"/>
        <v>327404.66000000015</v>
      </c>
      <c r="R747" s="138">
        <f t="shared" si="86"/>
        <v>635.2599634082593</v>
      </c>
    </row>
    <row r="748" spans="1:18" s="164" customFormat="1" x14ac:dyDescent="0.35">
      <c r="A748" s="158">
        <v>6</v>
      </c>
      <c r="B748" s="159" t="s">
        <v>61</v>
      </c>
      <c r="C748" s="159" t="s">
        <v>480</v>
      </c>
      <c r="D748" s="159" t="s">
        <v>103</v>
      </c>
      <c r="E748" s="159" t="s">
        <v>481</v>
      </c>
      <c r="F748" s="159" t="s">
        <v>180</v>
      </c>
      <c r="G748" s="159" t="s">
        <v>1155</v>
      </c>
      <c r="H748" s="160">
        <v>4181</v>
      </c>
      <c r="I748" s="158">
        <v>3</v>
      </c>
      <c r="J748" s="149">
        <f>สกลนคร!F75</f>
        <v>387766.89</v>
      </c>
      <c r="K748" s="161">
        <f>สกลนคร!AG75</f>
        <v>488182.96</v>
      </c>
      <c r="L748" s="149">
        <f>สกลนคร!AH75</f>
        <v>2115352.96</v>
      </c>
      <c r="M748" s="149">
        <f>สกลนคร!AI75</f>
        <v>2035213.28</v>
      </c>
      <c r="N748" s="159"/>
      <c r="O748" s="159"/>
      <c r="P748" s="159"/>
      <c r="Q748" s="137">
        <f t="shared" si="85"/>
        <v>80139.679999999935</v>
      </c>
      <c r="R748" s="138">
        <f t="shared" si="86"/>
        <v>505.94426213824443</v>
      </c>
    </row>
    <row r="749" spans="1:18" s="164" customFormat="1" x14ac:dyDescent="0.35">
      <c r="A749" s="158">
        <v>7</v>
      </c>
      <c r="B749" s="159" t="s">
        <v>61</v>
      </c>
      <c r="C749" s="159" t="s">
        <v>480</v>
      </c>
      <c r="D749" s="159" t="s">
        <v>103</v>
      </c>
      <c r="E749" s="159" t="s">
        <v>481</v>
      </c>
      <c r="F749" s="159" t="s">
        <v>180</v>
      </c>
      <c r="G749" s="159" t="s">
        <v>1156</v>
      </c>
      <c r="H749" s="160">
        <v>2002</v>
      </c>
      <c r="I749" s="158">
        <v>2</v>
      </c>
      <c r="J749" s="149">
        <f>สกลนคร!F76</f>
        <v>518273.98</v>
      </c>
      <c r="K749" s="161">
        <f>สกลนคร!AG76</f>
        <v>554181.19999999995</v>
      </c>
      <c r="L749" s="149">
        <f>สกลนคร!AH76</f>
        <v>2101254.0099999998</v>
      </c>
      <c r="M749" s="149">
        <f>สกลนคร!AI76</f>
        <v>1825060.73</v>
      </c>
      <c r="N749" s="159"/>
      <c r="O749" s="159"/>
      <c r="P749" s="159"/>
      <c r="Q749" s="137">
        <f t="shared" si="85"/>
        <v>276193.2799999998</v>
      </c>
      <c r="R749" s="138">
        <f t="shared" si="86"/>
        <v>1049.5774275724275</v>
      </c>
    </row>
    <row r="750" spans="1:18" s="164" customFormat="1" x14ac:dyDescent="0.35">
      <c r="A750" s="158">
        <v>8</v>
      </c>
      <c r="B750" s="159" t="s">
        <v>61</v>
      </c>
      <c r="C750" s="159" t="s">
        <v>480</v>
      </c>
      <c r="D750" s="159" t="s">
        <v>103</v>
      </c>
      <c r="E750" s="159" t="s">
        <v>481</v>
      </c>
      <c r="F750" s="159" t="s">
        <v>180</v>
      </c>
      <c r="G750" s="159" t="s">
        <v>1157</v>
      </c>
      <c r="H750" s="160">
        <v>1933</v>
      </c>
      <c r="I750" s="158">
        <v>2</v>
      </c>
      <c r="J750" s="149">
        <f>สกลนคร!F77</f>
        <v>382904.78</v>
      </c>
      <c r="K750" s="161">
        <f>สกลนคร!AG77</f>
        <v>570031.70000000007</v>
      </c>
      <c r="L750" s="149">
        <f>สกลนคร!AH77</f>
        <v>2060026.4</v>
      </c>
      <c r="M750" s="149">
        <f>สกลนคร!AI77</f>
        <v>1906991.7</v>
      </c>
      <c r="N750" s="159"/>
      <c r="O750" s="159"/>
      <c r="P750" s="159"/>
      <c r="Q750" s="137">
        <f t="shared" si="85"/>
        <v>153034.69999999995</v>
      </c>
      <c r="R750" s="138">
        <f t="shared" si="86"/>
        <v>1065.7146404552509</v>
      </c>
    </row>
    <row r="751" spans="1:18" s="156" customFormat="1" x14ac:dyDescent="0.35">
      <c r="A751" s="150">
        <v>5</v>
      </c>
      <c r="B751" s="151" t="s">
        <v>61</v>
      </c>
      <c r="C751" s="151"/>
      <c r="D751" s="151"/>
      <c r="E751" s="151" t="s">
        <v>77</v>
      </c>
      <c r="F751" s="151"/>
      <c r="G751" s="151" t="s">
        <v>483</v>
      </c>
      <c r="H751" s="157">
        <f>SUM(H744:H750)</f>
        <v>26878</v>
      </c>
      <c r="I751" s="150"/>
      <c r="J751" s="153">
        <f>SUM(J743:J750)</f>
        <v>4102426.88</v>
      </c>
      <c r="K751" s="153">
        <f t="shared" ref="K751:M751" si="90">SUM(K743:K750)</f>
        <v>4874953.96</v>
      </c>
      <c r="L751" s="153">
        <f t="shared" si="90"/>
        <v>16983406.899999999</v>
      </c>
      <c r="M751" s="153">
        <f t="shared" si="90"/>
        <v>14853395.060000001</v>
      </c>
      <c r="N751" s="151">
        <v>7</v>
      </c>
      <c r="O751" s="151">
        <v>7</v>
      </c>
      <c r="P751" s="151">
        <f>N751-O751</f>
        <v>0</v>
      </c>
      <c r="Q751" s="154">
        <f t="shared" si="85"/>
        <v>2130011.839999998</v>
      </c>
      <c r="R751" s="155">
        <f>L751/H751</f>
        <v>631.87018751395192</v>
      </c>
    </row>
    <row r="752" spans="1:18" x14ac:dyDescent="0.35">
      <c r="A752" s="144">
        <v>1</v>
      </c>
      <c r="B752" s="145" t="s">
        <v>61</v>
      </c>
      <c r="C752" s="145" t="s">
        <v>484</v>
      </c>
      <c r="D752" s="145" t="s">
        <v>110</v>
      </c>
      <c r="E752" s="145" t="s">
        <v>485</v>
      </c>
      <c r="F752" s="145" t="s">
        <v>210</v>
      </c>
      <c r="G752" s="145" t="s">
        <v>486</v>
      </c>
      <c r="H752" s="146"/>
      <c r="I752" s="144"/>
      <c r="J752" s="147"/>
      <c r="K752" s="148"/>
      <c r="L752" s="149"/>
      <c r="M752" s="149"/>
      <c r="N752" s="145"/>
      <c r="O752" s="145"/>
      <c r="P752" s="145"/>
    </row>
    <row r="753" spans="1:18" x14ac:dyDescent="0.35">
      <c r="A753" s="144">
        <v>2</v>
      </c>
      <c r="B753" s="145" t="s">
        <v>61</v>
      </c>
      <c r="C753" s="145" t="s">
        <v>484</v>
      </c>
      <c r="D753" s="145" t="s">
        <v>110</v>
      </c>
      <c r="E753" s="145" t="s">
        <v>485</v>
      </c>
      <c r="F753" s="145" t="s">
        <v>180</v>
      </c>
      <c r="G753" s="145" t="s">
        <v>1158</v>
      </c>
      <c r="H753" s="146">
        <v>3743</v>
      </c>
      <c r="I753" s="144">
        <v>3</v>
      </c>
      <c r="J753" s="149">
        <f>สกลนคร!F78</f>
        <v>346569.09</v>
      </c>
      <c r="K753" s="148">
        <f>สกลนคร!AG78</f>
        <v>432713.53</v>
      </c>
      <c r="L753" s="149">
        <f>สกลนคร!AH78</f>
        <v>1623636.34</v>
      </c>
      <c r="M753" s="149">
        <f>สกลนคร!AI78</f>
        <v>1518151.43</v>
      </c>
      <c r="N753" s="145"/>
      <c r="O753" s="145"/>
      <c r="P753" s="145"/>
      <c r="Q753" s="137">
        <f t="shared" si="85"/>
        <v>105484.91000000015</v>
      </c>
      <c r="R753" s="138">
        <f t="shared" si="86"/>
        <v>433.77941223617421</v>
      </c>
    </row>
    <row r="754" spans="1:18" x14ac:dyDescent="0.35">
      <c r="A754" s="144">
        <v>3</v>
      </c>
      <c r="B754" s="145" t="s">
        <v>61</v>
      </c>
      <c r="C754" s="145" t="s">
        <v>484</v>
      </c>
      <c r="D754" s="145" t="s">
        <v>110</v>
      </c>
      <c r="E754" s="145" t="s">
        <v>485</v>
      </c>
      <c r="F754" s="145" t="s">
        <v>180</v>
      </c>
      <c r="G754" s="145" t="s">
        <v>1159</v>
      </c>
      <c r="H754" s="146">
        <v>3747</v>
      </c>
      <c r="I754" s="144">
        <v>3</v>
      </c>
      <c r="J754" s="149">
        <f>สกลนคร!F79</f>
        <v>148742.04999999999</v>
      </c>
      <c r="K754" s="148">
        <f>สกลนคร!AG79</f>
        <v>204978.99</v>
      </c>
      <c r="L754" s="149">
        <f>สกลนคร!AH79</f>
        <v>1963745.7100000002</v>
      </c>
      <c r="M754" s="149">
        <f>สกลนคร!AI79</f>
        <v>1924375.88</v>
      </c>
      <c r="N754" s="145"/>
      <c r="O754" s="145"/>
      <c r="P754" s="145"/>
      <c r="Q754" s="137">
        <f t="shared" si="85"/>
        <v>39369.830000000307</v>
      </c>
      <c r="R754" s="138">
        <f t="shared" si="86"/>
        <v>524.084790499066</v>
      </c>
    </row>
    <row r="755" spans="1:18" x14ac:dyDescent="0.35">
      <c r="A755" s="144">
        <v>4</v>
      </c>
      <c r="B755" s="145" t="s">
        <v>61</v>
      </c>
      <c r="C755" s="145" t="s">
        <v>484</v>
      </c>
      <c r="D755" s="145" t="s">
        <v>110</v>
      </c>
      <c r="E755" s="145" t="s">
        <v>485</v>
      </c>
      <c r="F755" s="145" t="s">
        <v>180</v>
      </c>
      <c r="G755" s="145" t="s">
        <v>1160</v>
      </c>
      <c r="H755" s="146">
        <v>3095</v>
      </c>
      <c r="I755" s="144">
        <v>3</v>
      </c>
      <c r="J755" s="149">
        <f>สกลนคร!F80</f>
        <v>211188.36</v>
      </c>
      <c r="K755" s="148">
        <f>สกลนคร!AG80</f>
        <v>254140.77</v>
      </c>
      <c r="L755" s="149">
        <f>สกลนคร!AH80</f>
        <v>1635390.22</v>
      </c>
      <c r="M755" s="149">
        <f>สกลนคร!AI80</f>
        <v>1622243.8299999998</v>
      </c>
      <c r="N755" s="145"/>
      <c r="O755" s="145"/>
      <c r="P755" s="145"/>
      <c r="Q755" s="137">
        <f t="shared" si="85"/>
        <v>13146.39000000013</v>
      </c>
      <c r="R755" s="138">
        <f t="shared" si="86"/>
        <v>528.39748626817448</v>
      </c>
    </row>
    <row r="756" spans="1:18" x14ac:dyDescent="0.35">
      <c r="A756" s="144">
        <v>5</v>
      </c>
      <c r="B756" s="145" t="s">
        <v>61</v>
      </c>
      <c r="C756" s="145" t="s">
        <v>484</v>
      </c>
      <c r="D756" s="145" t="s">
        <v>110</v>
      </c>
      <c r="E756" s="145" t="s">
        <v>485</v>
      </c>
      <c r="F756" s="145" t="s">
        <v>180</v>
      </c>
      <c r="G756" s="145" t="s">
        <v>1161</v>
      </c>
      <c r="H756" s="146">
        <v>1530</v>
      </c>
      <c r="I756" s="144">
        <v>2</v>
      </c>
      <c r="J756" s="149">
        <f>สกลนคร!F81</f>
        <v>90462.25</v>
      </c>
      <c r="K756" s="148">
        <f>สกลนคร!AG81</f>
        <v>108952.49</v>
      </c>
      <c r="L756" s="149">
        <f>สกลนคร!AH81</f>
        <v>1646835.54</v>
      </c>
      <c r="M756" s="149">
        <f>สกลนคร!AI81</f>
        <v>1728453.74</v>
      </c>
      <c r="N756" s="145"/>
      <c r="O756" s="145"/>
      <c r="P756" s="145"/>
      <c r="Q756" s="137">
        <f t="shared" si="85"/>
        <v>-81618.199999999953</v>
      </c>
      <c r="R756" s="138">
        <f t="shared" si="86"/>
        <v>1076.3630980392156</v>
      </c>
    </row>
    <row r="757" spans="1:18" x14ac:dyDescent="0.35">
      <c r="A757" s="144">
        <v>6</v>
      </c>
      <c r="B757" s="145" t="s">
        <v>61</v>
      </c>
      <c r="C757" s="145" t="s">
        <v>484</v>
      </c>
      <c r="D757" s="145" t="s">
        <v>110</v>
      </c>
      <c r="E757" s="145" t="s">
        <v>485</v>
      </c>
      <c r="F757" s="145" t="s">
        <v>180</v>
      </c>
      <c r="G757" s="145" t="s">
        <v>1162</v>
      </c>
      <c r="H757" s="146">
        <v>4004</v>
      </c>
      <c r="I757" s="144">
        <v>3</v>
      </c>
      <c r="J757" s="149">
        <f>สกลนคร!F82</f>
        <v>224122.34</v>
      </c>
      <c r="K757" s="148">
        <f>สกลนคร!AG82</f>
        <v>255822.34</v>
      </c>
      <c r="L757" s="149">
        <f>สกลนคร!AH82</f>
        <v>1594459.9300000002</v>
      </c>
      <c r="M757" s="149">
        <f>สกลนคร!AI82</f>
        <v>1443620.1600000001</v>
      </c>
      <c r="N757" s="145"/>
      <c r="O757" s="145"/>
      <c r="P757" s="145"/>
      <c r="Q757" s="137">
        <f t="shared" si="85"/>
        <v>150839.77000000002</v>
      </c>
      <c r="R757" s="138">
        <f t="shared" si="86"/>
        <v>398.21676573426578</v>
      </c>
    </row>
    <row r="758" spans="1:18" x14ac:dyDescent="0.35">
      <c r="A758" s="144">
        <v>7</v>
      </c>
      <c r="B758" s="145" t="s">
        <v>61</v>
      </c>
      <c r="C758" s="145" t="s">
        <v>484</v>
      </c>
      <c r="D758" s="145" t="s">
        <v>110</v>
      </c>
      <c r="E758" s="145" t="s">
        <v>485</v>
      </c>
      <c r="F758" s="145" t="s">
        <v>180</v>
      </c>
      <c r="G758" s="145" t="s">
        <v>1163</v>
      </c>
      <c r="H758" s="146">
        <v>6265</v>
      </c>
      <c r="I758" s="144">
        <v>5</v>
      </c>
      <c r="J758" s="149">
        <f>สกลนคร!F83</f>
        <v>268713.13</v>
      </c>
      <c r="K758" s="148">
        <f>สกลนคร!AG83</f>
        <v>365153.66000000003</v>
      </c>
      <c r="L758" s="149">
        <f>สกลนคร!AH83</f>
        <v>3112486.4000000004</v>
      </c>
      <c r="M758" s="149">
        <f>สกลนคร!AI83</f>
        <v>2890902.4</v>
      </c>
      <c r="N758" s="145"/>
      <c r="O758" s="145"/>
      <c r="P758" s="145"/>
      <c r="Q758" s="137">
        <f t="shared" si="85"/>
        <v>221584.00000000047</v>
      </c>
      <c r="R758" s="138">
        <f t="shared" si="86"/>
        <v>496.8054908220272</v>
      </c>
    </row>
    <row r="759" spans="1:18" x14ac:dyDescent="0.35">
      <c r="A759" s="144">
        <v>8</v>
      </c>
      <c r="B759" s="145" t="s">
        <v>61</v>
      </c>
      <c r="C759" s="145" t="s">
        <v>484</v>
      </c>
      <c r="D759" s="145" t="s">
        <v>110</v>
      </c>
      <c r="E759" s="145" t="s">
        <v>485</v>
      </c>
      <c r="F759" s="145" t="s">
        <v>180</v>
      </c>
      <c r="G759" s="145" t="s">
        <v>1164</v>
      </c>
      <c r="H759" s="146">
        <v>4051</v>
      </c>
      <c r="I759" s="144">
        <v>3</v>
      </c>
      <c r="J759" s="149">
        <f>สกลนคร!F84</f>
        <v>237526.93</v>
      </c>
      <c r="K759" s="148">
        <f>สกลนคร!AG84</f>
        <v>270252.93</v>
      </c>
      <c r="L759" s="149">
        <f>สกลนคร!AH84</f>
        <v>2005482.5</v>
      </c>
      <c r="M759" s="149">
        <f>สกลนคร!AI84</f>
        <v>1895098.1199999999</v>
      </c>
      <c r="N759" s="145"/>
      <c r="O759" s="145"/>
      <c r="P759" s="145"/>
      <c r="Q759" s="137">
        <f t="shared" si="85"/>
        <v>110384.38000000012</v>
      </c>
      <c r="R759" s="138">
        <f t="shared" si="86"/>
        <v>495.05862749938285</v>
      </c>
    </row>
    <row r="760" spans="1:18" x14ac:dyDescent="0.35">
      <c r="A760" s="144">
        <v>9</v>
      </c>
      <c r="B760" s="145" t="s">
        <v>61</v>
      </c>
      <c r="C760" s="145" t="s">
        <v>484</v>
      </c>
      <c r="D760" s="145" t="s">
        <v>110</v>
      </c>
      <c r="E760" s="145" t="s">
        <v>485</v>
      </c>
      <c r="F760" s="145" t="s">
        <v>180</v>
      </c>
      <c r="G760" s="145" t="s">
        <v>1165</v>
      </c>
      <c r="H760" s="146">
        <v>3423</v>
      </c>
      <c r="I760" s="144">
        <v>3</v>
      </c>
      <c r="J760" s="149">
        <f>สกลนคร!F85</f>
        <v>467825.65</v>
      </c>
      <c r="K760" s="148">
        <f>สกลนคร!AG85</f>
        <v>493426.01</v>
      </c>
      <c r="L760" s="149">
        <f>สกลนคร!AH85</f>
        <v>1938044.78</v>
      </c>
      <c r="M760" s="149">
        <f>สกลนคร!AI85</f>
        <v>1822867.83</v>
      </c>
      <c r="N760" s="145"/>
      <c r="O760" s="145"/>
      <c r="P760" s="145"/>
      <c r="Q760" s="137">
        <f t="shared" si="85"/>
        <v>115176.94999999995</v>
      </c>
      <c r="R760" s="138">
        <f t="shared" si="86"/>
        <v>566.18310838445814</v>
      </c>
    </row>
    <row r="761" spans="1:18" x14ac:dyDescent="0.35">
      <c r="A761" s="144">
        <v>10</v>
      </c>
      <c r="B761" s="145" t="s">
        <v>61</v>
      </c>
      <c r="C761" s="145" t="s">
        <v>484</v>
      </c>
      <c r="D761" s="145" t="s">
        <v>110</v>
      </c>
      <c r="E761" s="145" t="s">
        <v>485</v>
      </c>
      <c r="F761" s="145" t="s">
        <v>180</v>
      </c>
      <c r="G761" s="145" t="s">
        <v>1166</v>
      </c>
      <c r="H761" s="146">
        <v>1355</v>
      </c>
      <c r="I761" s="144">
        <v>1</v>
      </c>
      <c r="J761" s="149">
        <f>สกลนคร!F86</f>
        <v>119117.75999999999</v>
      </c>
      <c r="K761" s="148">
        <f>สกลนคร!AG86</f>
        <v>163555.88</v>
      </c>
      <c r="L761" s="149">
        <f>สกลนคร!AH86</f>
        <v>1546135.75</v>
      </c>
      <c r="M761" s="149">
        <f>สกลนคร!AI86</f>
        <v>1538207.6800000002</v>
      </c>
      <c r="N761" s="145"/>
      <c r="O761" s="145"/>
      <c r="P761" s="145"/>
      <c r="Q761" s="137">
        <f t="shared" si="85"/>
        <v>7928.0699999998324</v>
      </c>
      <c r="R761" s="138">
        <f t="shared" si="86"/>
        <v>1141.0595940959411</v>
      </c>
    </row>
    <row r="762" spans="1:18" s="156" customFormat="1" x14ac:dyDescent="0.35">
      <c r="A762" s="150">
        <v>6</v>
      </c>
      <c r="B762" s="151" t="s">
        <v>61</v>
      </c>
      <c r="C762" s="151"/>
      <c r="D762" s="151"/>
      <c r="E762" s="151" t="s">
        <v>77</v>
      </c>
      <c r="F762" s="151"/>
      <c r="G762" s="151" t="s">
        <v>487</v>
      </c>
      <c r="H762" s="157">
        <f>SUM(H753:H761)</f>
        <v>31213</v>
      </c>
      <c r="I762" s="150"/>
      <c r="J762" s="153">
        <f>SUM(J752:J761)</f>
        <v>2114267.5599999996</v>
      </c>
      <c r="K762" s="153">
        <f t="shared" ref="K762:M762" si="91">SUM(K752:K761)</f>
        <v>2548996.6</v>
      </c>
      <c r="L762" s="153">
        <f t="shared" si="91"/>
        <v>17066217.170000002</v>
      </c>
      <c r="M762" s="153">
        <f t="shared" si="91"/>
        <v>16383921.069999998</v>
      </c>
      <c r="N762" s="151">
        <v>9</v>
      </c>
      <c r="O762" s="151">
        <v>9</v>
      </c>
      <c r="P762" s="151">
        <f>N762-O762</f>
        <v>0</v>
      </c>
      <c r="Q762" s="154">
        <f t="shared" si="85"/>
        <v>682296.10000000335</v>
      </c>
      <c r="R762" s="155">
        <f>L762/H762</f>
        <v>546.76632076378439</v>
      </c>
    </row>
    <row r="763" spans="1:18" x14ac:dyDescent="0.35">
      <c r="A763" s="144">
        <v>1</v>
      </c>
      <c r="B763" s="145" t="s">
        <v>61</v>
      </c>
      <c r="C763" s="145" t="s">
        <v>488</v>
      </c>
      <c r="D763" s="145" t="s">
        <v>117</v>
      </c>
      <c r="E763" s="145" t="s">
        <v>489</v>
      </c>
      <c r="F763" s="145" t="s">
        <v>210</v>
      </c>
      <c r="G763" s="145" t="s">
        <v>490</v>
      </c>
      <c r="H763" s="146"/>
      <c r="I763" s="144"/>
      <c r="J763" s="147"/>
      <c r="K763" s="148"/>
      <c r="L763" s="149"/>
      <c r="M763" s="149"/>
      <c r="N763" s="145"/>
      <c r="O763" s="145"/>
      <c r="P763" s="145"/>
    </row>
    <row r="764" spans="1:18" x14ac:dyDescent="0.35">
      <c r="A764" s="144">
        <v>2</v>
      </c>
      <c r="B764" s="145" t="s">
        <v>61</v>
      </c>
      <c r="C764" s="145" t="s">
        <v>488</v>
      </c>
      <c r="D764" s="145" t="s">
        <v>117</v>
      </c>
      <c r="E764" s="145" t="s">
        <v>489</v>
      </c>
      <c r="F764" s="145" t="s">
        <v>180</v>
      </c>
      <c r="G764" s="145" t="s">
        <v>1167</v>
      </c>
      <c r="H764" s="146">
        <v>2146</v>
      </c>
      <c r="I764" s="144">
        <v>2</v>
      </c>
      <c r="J764" s="149">
        <f>สกลนคร!F87</f>
        <v>417397.26</v>
      </c>
      <c r="K764" s="148">
        <f>สกลนคร!AG87</f>
        <v>372314.06</v>
      </c>
      <c r="L764" s="149">
        <f>สกลนคร!AH87</f>
        <v>842025.16999999993</v>
      </c>
      <c r="M764" s="149">
        <f>สกลนคร!AI87</f>
        <v>831004.79999999993</v>
      </c>
      <c r="N764" s="145"/>
      <c r="O764" s="145"/>
      <c r="P764" s="145"/>
      <c r="Q764" s="137">
        <f t="shared" si="85"/>
        <v>11020.369999999995</v>
      </c>
      <c r="R764" s="138">
        <f t="shared" si="86"/>
        <v>392.36960391425907</v>
      </c>
    </row>
    <row r="765" spans="1:18" x14ac:dyDescent="0.35">
      <c r="A765" s="144">
        <v>3</v>
      </c>
      <c r="B765" s="145" t="s">
        <v>61</v>
      </c>
      <c r="C765" s="145" t="s">
        <v>488</v>
      </c>
      <c r="D765" s="145" t="s">
        <v>117</v>
      </c>
      <c r="E765" s="145" t="s">
        <v>489</v>
      </c>
      <c r="F765" s="145" t="s">
        <v>180</v>
      </c>
      <c r="G765" s="145" t="s">
        <v>1168</v>
      </c>
      <c r="H765" s="146">
        <v>1277</v>
      </c>
      <c r="I765" s="144">
        <v>1</v>
      </c>
      <c r="J765" s="149">
        <f>สกลนคร!F88</f>
        <v>259082.39</v>
      </c>
      <c r="K765" s="148">
        <f>สกลนคร!AG88</f>
        <v>250443.44</v>
      </c>
      <c r="L765" s="149">
        <f>สกลนคร!AH88</f>
        <v>830328.41999999993</v>
      </c>
      <c r="M765" s="149">
        <f>สกลนคร!AI88</f>
        <v>842541.68</v>
      </c>
      <c r="N765" s="145"/>
      <c r="O765" s="145"/>
      <c r="P765" s="145"/>
      <c r="Q765" s="137">
        <f t="shared" si="85"/>
        <v>-12213.260000000126</v>
      </c>
      <c r="R765" s="138">
        <f t="shared" si="86"/>
        <v>650.21802662490211</v>
      </c>
    </row>
    <row r="766" spans="1:18" x14ac:dyDescent="0.35">
      <c r="A766" s="144">
        <v>4</v>
      </c>
      <c r="B766" s="145" t="s">
        <v>61</v>
      </c>
      <c r="C766" s="145" t="s">
        <v>488</v>
      </c>
      <c r="D766" s="145" t="s">
        <v>117</v>
      </c>
      <c r="E766" s="145" t="s">
        <v>489</v>
      </c>
      <c r="F766" s="145" t="s">
        <v>180</v>
      </c>
      <c r="G766" s="145" t="s">
        <v>1169</v>
      </c>
      <c r="H766" s="146">
        <v>2783</v>
      </c>
      <c r="I766" s="144">
        <v>2</v>
      </c>
      <c r="J766" s="149">
        <f>สกลนคร!F89</f>
        <v>393841.34</v>
      </c>
      <c r="K766" s="148">
        <f>สกลนคร!AG89</f>
        <v>375459.07</v>
      </c>
      <c r="L766" s="149">
        <f>สกลนคร!AH89</f>
        <v>908313.14</v>
      </c>
      <c r="M766" s="149">
        <f>สกลนคร!AI89</f>
        <v>1048178.83</v>
      </c>
      <c r="N766" s="145"/>
      <c r="O766" s="145"/>
      <c r="P766" s="145"/>
      <c r="Q766" s="137">
        <f t="shared" si="85"/>
        <v>-139865.68999999994</v>
      </c>
      <c r="R766" s="138">
        <f t="shared" si="86"/>
        <v>326.37913762127204</v>
      </c>
    </row>
    <row r="767" spans="1:18" x14ac:dyDescent="0.35">
      <c r="A767" s="144">
        <v>5</v>
      </c>
      <c r="B767" s="145" t="s">
        <v>61</v>
      </c>
      <c r="C767" s="145" t="s">
        <v>488</v>
      </c>
      <c r="D767" s="145" t="s">
        <v>117</v>
      </c>
      <c r="E767" s="145" t="s">
        <v>489</v>
      </c>
      <c r="F767" s="145" t="s">
        <v>180</v>
      </c>
      <c r="G767" s="145" t="s">
        <v>1170</v>
      </c>
      <c r="H767" s="146">
        <v>1769</v>
      </c>
      <c r="I767" s="144">
        <v>2</v>
      </c>
      <c r="J767" s="149">
        <f>สกลนคร!F90</f>
        <v>280796.69</v>
      </c>
      <c r="K767" s="148">
        <f>สกลนคร!AG90</f>
        <v>166409.53999999998</v>
      </c>
      <c r="L767" s="149">
        <f>สกลนคร!AH90</f>
        <v>767658.52</v>
      </c>
      <c r="M767" s="149">
        <f>สกลนคร!AI90</f>
        <v>832168.98</v>
      </c>
      <c r="N767" s="145"/>
      <c r="O767" s="145"/>
      <c r="P767" s="145"/>
      <c r="Q767" s="137">
        <f t="shared" si="85"/>
        <v>-64510.459999999963</v>
      </c>
      <c r="R767" s="138">
        <f t="shared" si="86"/>
        <v>433.95054833239118</v>
      </c>
    </row>
    <row r="768" spans="1:18" s="156" customFormat="1" x14ac:dyDescent="0.35">
      <c r="A768" s="150">
        <v>7</v>
      </c>
      <c r="B768" s="151" t="s">
        <v>61</v>
      </c>
      <c r="C768" s="151"/>
      <c r="D768" s="151"/>
      <c r="E768" s="151" t="s">
        <v>77</v>
      </c>
      <c r="F768" s="151"/>
      <c r="G768" s="151" t="s">
        <v>491</v>
      </c>
      <c r="H768" s="157">
        <f>SUM(H764:H767)</f>
        <v>7975</v>
      </c>
      <c r="I768" s="150"/>
      <c r="J768" s="153">
        <f>SUM(J763:J767)</f>
        <v>1351117.68</v>
      </c>
      <c r="K768" s="153">
        <f t="shared" ref="K768:M768" si="92">SUM(K763:K767)</f>
        <v>1164626.1100000001</v>
      </c>
      <c r="L768" s="153">
        <f t="shared" si="92"/>
        <v>3348325.25</v>
      </c>
      <c r="M768" s="153">
        <f t="shared" si="92"/>
        <v>3553894.29</v>
      </c>
      <c r="N768" s="151">
        <v>4</v>
      </c>
      <c r="O768" s="151">
        <v>4</v>
      </c>
      <c r="P768" s="151">
        <f>N768-O768</f>
        <v>0</v>
      </c>
      <c r="Q768" s="154">
        <f t="shared" si="85"/>
        <v>-205569.04000000004</v>
      </c>
      <c r="R768" s="155">
        <f>L768/H768</f>
        <v>419.85269592476487</v>
      </c>
    </row>
    <row r="769" spans="1:18" x14ac:dyDescent="0.35">
      <c r="A769" s="144">
        <v>1</v>
      </c>
      <c r="B769" s="145" t="s">
        <v>61</v>
      </c>
      <c r="C769" s="145" t="s">
        <v>492</v>
      </c>
      <c r="D769" s="145" t="s">
        <v>124</v>
      </c>
      <c r="E769" s="145" t="s">
        <v>493</v>
      </c>
      <c r="F769" s="145" t="s">
        <v>210</v>
      </c>
      <c r="G769" s="145" t="s">
        <v>494</v>
      </c>
      <c r="H769" s="146"/>
      <c r="I769" s="144"/>
      <c r="J769" s="147"/>
      <c r="K769" s="148"/>
      <c r="L769" s="149"/>
      <c r="M769" s="149"/>
      <c r="N769" s="145"/>
      <c r="O769" s="145"/>
      <c r="P769" s="145"/>
    </row>
    <row r="770" spans="1:18" x14ac:dyDescent="0.35">
      <c r="A770" s="144">
        <v>2</v>
      </c>
      <c r="B770" s="145" t="s">
        <v>61</v>
      </c>
      <c r="C770" s="145" t="s">
        <v>492</v>
      </c>
      <c r="D770" s="145" t="s">
        <v>124</v>
      </c>
      <c r="E770" s="145" t="s">
        <v>493</v>
      </c>
      <c r="F770" s="145" t="s">
        <v>180</v>
      </c>
      <c r="G770" s="145" t="s">
        <v>1171</v>
      </c>
      <c r="H770" s="146">
        <v>5781</v>
      </c>
      <c r="I770" s="144">
        <v>4</v>
      </c>
      <c r="J770" s="149">
        <f>สกลนคร!F91</f>
        <v>141476.51999999999</v>
      </c>
      <c r="K770" s="148">
        <f>สกลนคร!AG91</f>
        <v>298767.64</v>
      </c>
      <c r="L770" s="149">
        <f>สกลนคร!AH91</f>
        <v>2159448.19</v>
      </c>
      <c r="M770" s="149">
        <f>สกลนคร!AI91</f>
        <v>2107600.4500000002</v>
      </c>
      <c r="N770" s="145"/>
      <c r="O770" s="145"/>
      <c r="P770" s="145"/>
      <c r="Q770" s="137">
        <f t="shared" si="85"/>
        <v>51847.739999999758</v>
      </c>
      <c r="R770" s="138">
        <f t="shared" si="86"/>
        <v>373.54232658709566</v>
      </c>
    </row>
    <row r="771" spans="1:18" x14ac:dyDescent="0.35">
      <c r="A771" s="144">
        <v>3</v>
      </c>
      <c r="B771" s="145" t="s">
        <v>61</v>
      </c>
      <c r="C771" s="145" t="s">
        <v>492</v>
      </c>
      <c r="D771" s="145" t="s">
        <v>124</v>
      </c>
      <c r="E771" s="145" t="s">
        <v>493</v>
      </c>
      <c r="F771" s="145" t="s">
        <v>180</v>
      </c>
      <c r="G771" s="145" t="s">
        <v>1172</v>
      </c>
      <c r="H771" s="146">
        <v>2515</v>
      </c>
      <c r="I771" s="144">
        <v>2</v>
      </c>
      <c r="J771" s="149">
        <f>สกลนคร!F92</f>
        <v>59105.279999999999</v>
      </c>
      <c r="K771" s="148">
        <f>สกลนคร!AG92</f>
        <v>128682.75</v>
      </c>
      <c r="L771" s="149">
        <f>สกลนคร!AH92</f>
        <v>1227994.3</v>
      </c>
      <c r="M771" s="149">
        <f>สกลนคร!AI92</f>
        <v>1246313.9400000002</v>
      </c>
      <c r="N771" s="145"/>
      <c r="O771" s="145"/>
      <c r="P771" s="145"/>
      <c r="Q771" s="137">
        <f t="shared" si="85"/>
        <v>-18319.64000000013</v>
      </c>
      <c r="R771" s="138">
        <f t="shared" si="86"/>
        <v>488.26811133200795</v>
      </c>
    </row>
    <row r="772" spans="1:18" x14ac:dyDescent="0.35">
      <c r="A772" s="144">
        <v>4</v>
      </c>
      <c r="B772" s="145" t="s">
        <v>61</v>
      </c>
      <c r="C772" s="145" t="s">
        <v>492</v>
      </c>
      <c r="D772" s="145" t="s">
        <v>124</v>
      </c>
      <c r="E772" s="145" t="s">
        <v>493</v>
      </c>
      <c r="F772" s="145" t="s">
        <v>180</v>
      </c>
      <c r="G772" s="145" t="s">
        <v>1173</v>
      </c>
      <c r="H772" s="146">
        <v>3488</v>
      </c>
      <c r="I772" s="144">
        <v>3</v>
      </c>
      <c r="J772" s="149">
        <f>สกลนคร!F93</f>
        <v>221088.72</v>
      </c>
      <c r="K772" s="148">
        <f>สกลนคร!AG93</f>
        <v>337083.21</v>
      </c>
      <c r="L772" s="149">
        <f>สกลนคร!AH93</f>
        <v>2317516.7599999998</v>
      </c>
      <c r="M772" s="149">
        <f>สกลนคร!AI93</f>
        <v>2215432.2399999998</v>
      </c>
      <c r="N772" s="145"/>
      <c r="O772" s="145"/>
      <c r="P772" s="145"/>
      <c r="Q772" s="137">
        <f t="shared" si="85"/>
        <v>102084.52000000002</v>
      </c>
      <c r="R772" s="138">
        <f t="shared" si="86"/>
        <v>664.42567660550458</v>
      </c>
    </row>
    <row r="773" spans="1:18" x14ac:dyDescent="0.35">
      <c r="A773" s="144">
        <v>5</v>
      </c>
      <c r="B773" s="145" t="s">
        <v>61</v>
      </c>
      <c r="C773" s="145" t="s">
        <v>492</v>
      </c>
      <c r="D773" s="145" t="s">
        <v>124</v>
      </c>
      <c r="E773" s="145" t="s">
        <v>493</v>
      </c>
      <c r="F773" s="145" t="s">
        <v>180</v>
      </c>
      <c r="G773" s="145" t="s">
        <v>1174</v>
      </c>
      <c r="H773" s="146">
        <v>6008</v>
      </c>
      <c r="I773" s="144">
        <v>5</v>
      </c>
      <c r="J773" s="149">
        <f>สกลนคร!F94</f>
        <v>107544.1</v>
      </c>
      <c r="K773" s="148">
        <f>สกลนคร!AG94</f>
        <v>205775.43</v>
      </c>
      <c r="L773" s="149">
        <f>สกลนคร!AH94</f>
        <v>2066801.01</v>
      </c>
      <c r="M773" s="149">
        <f>สกลนคร!AI94</f>
        <v>2137699.3699999996</v>
      </c>
      <c r="N773" s="145"/>
      <c r="O773" s="145"/>
      <c r="P773" s="145"/>
      <c r="Q773" s="137">
        <f t="shared" si="85"/>
        <v>-70898.359999999637</v>
      </c>
      <c r="R773" s="138">
        <f t="shared" si="86"/>
        <v>344.00815745672435</v>
      </c>
    </row>
    <row r="774" spans="1:18" x14ac:dyDescent="0.35">
      <c r="A774" s="144">
        <v>6</v>
      </c>
      <c r="B774" s="145" t="s">
        <v>61</v>
      </c>
      <c r="C774" s="145" t="s">
        <v>492</v>
      </c>
      <c r="D774" s="145" t="s">
        <v>124</v>
      </c>
      <c r="E774" s="145" t="s">
        <v>493</v>
      </c>
      <c r="F774" s="145" t="s">
        <v>180</v>
      </c>
      <c r="G774" s="145" t="s">
        <v>1175</v>
      </c>
      <c r="H774" s="146">
        <v>4020</v>
      </c>
      <c r="I774" s="144">
        <v>3</v>
      </c>
      <c r="J774" s="149">
        <f>สกลนคร!F95</f>
        <v>270421.01</v>
      </c>
      <c r="K774" s="148">
        <f>สกลนคร!AG95</f>
        <v>409422.27</v>
      </c>
      <c r="L774" s="149">
        <f>สกลนคร!AH95</f>
        <v>1692979.6300000001</v>
      </c>
      <c r="M774" s="149">
        <f>สกลนคร!AI95</f>
        <v>1669367.69</v>
      </c>
      <c r="N774" s="145"/>
      <c r="O774" s="145"/>
      <c r="P774" s="145"/>
      <c r="Q774" s="137">
        <f t="shared" si="85"/>
        <v>23611.940000000177</v>
      </c>
      <c r="R774" s="138">
        <f t="shared" si="86"/>
        <v>421.13921144278612</v>
      </c>
    </row>
    <row r="775" spans="1:18" x14ac:dyDescent="0.35">
      <c r="A775" s="144">
        <v>7</v>
      </c>
      <c r="B775" s="145" t="s">
        <v>61</v>
      </c>
      <c r="C775" s="145" t="s">
        <v>492</v>
      </c>
      <c r="D775" s="145" t="s">
        <v>124</v>
      </c>
      <c r="E775" s="145" t="s">
        <v>493</v>
      </c>
      <c r="F775" s="145" t="s">
        <v>180</v>
      </c>
      <c r="G775" s="145" t="s">
        <v>1176</v>
      </c>
      <c r="H775" s="146">
        <v>4210</v>
      </c>
      <c r="I775" s="144">
        <v>3</v>
      </c>
      <c r="J775" s="149">
        <f>สกลนคร!F96</f>
        <v>72199.56</v>
      </c>
      <c r="K775" s="148">
        <f>สกลนคร!AG96</f>
        <v>84174.28</v>
      </c>
      <c r="L775" s="149">
        <f>สกลนคร!AH96</f>
        <v>1801977.75</v>
      </c>
      <c r="M775" s="149">
        <f>สกลนคร!AI96</f>
        <v>1813747.36</v>
      </c>
      <c r="N775" s="145"/>
      <c r="O775" s="145"/>
      <c r="P775" s="145"/>
      <c r="Q775" s="137">
        <f t="shared" ref="Q775:Q838" si="93">L775-M775</f>
        <v>-11769.610000000102</v>
      </c>
      <c r="R775" s="138">
        <f t="shared" ref="R775:R838" si="94">L775/H775</f>
        <v>428.02321852731592</v>
      </c>
    </row>
    <row r="776" spans="1:18" x14ac:dyDescent="0.35">
      <c r="A776" s="144">
        <v>8</v>
      </c>
      <c r="B776" s="145" t="s">
        <v>61</v>
      </c>
      <c r="C776" s="145" t="s">
        <v>492</v>
      </c>
      <c r="D776" s="145" t="s">
        <v>124</v>
      </c>
      <c r="E776" s="145" t="s">
        <v>493</v>
      </c>
      <c r="F776" s="145" t="s">
        <v>180</v>
      </c>
      <c r="G776" s="145" t="s">
        <v>1177</v>
      </c>
      <c r="H776" s="146">
        <v>3316</v>
      </c>
      <c r="I776" s="144">
        <v>3</v>
      </c>
      <c r="J776" s="149">
        <f>สกลนคร!F97</f>
        <v>191763.73</v>
      </c>
      <c r="K776" s="148">
        <f>สกลนคร!AG97</f>
        <v>298979.23</v>
      </c>
      <c r="L776" s="149">
        <f>สกลนคร!AH97</f>
        <v>1768758.35</v>
      </c>
      <c r="M776" s="149">
        <f>สกลนคร!AI97</f>
        <v>1640713.95</v>
      </c>
      <c r="N776" s="145"/>
      <c r="O776" s="145"/>
      <c r="P776" s="145"/>
      <c r="Q776" s="137">
        <f t="shared" si="93"/>
        <v>128044.40000000014</v>
      </c>
      <c r="R776" s="138">
        <f t="shared" si="94"/>
        <v>533.4011911942099</v>
      </c>
    </row>
    <row r="777" spans="1:18" x14ac:dyDescent="0.35">
      <c r="A777" s="144">
        <v>9</v>
      </c>
      <c r="B777" s="145" t="s">
        <v>61</v>
      </c>
      <c r="C777" s="145" t="s">
        <v>492</v>
      </c>
      <c r="D777" s="145" t="s">
        <v>124</v>
      </c>
      <c r="E777" s="145" t="s">
        <v>493</v>
      </c>
      <c r="F777" s="145" t="s">
        <v>180</v>
      </c>
      <c r="G777" s="145" t="s">
        <v>1178</v>
      </c>
      <c r="H777" s="146">
        <v>6867</v>
      </c>
      <c r="I777" s="144">
        <v>5</v>
      </c>
      <c r="J777" s="149">
        <f>สกลนคร!F98</f>
        <v>126921.52</v>
      </c>
      <c r="K777" s="148">
        <f>สกลนคร!AG98</f>
        <v>230590.44</v>
      </c>
      <c r="L777" s="149">
        <f>สกลนคร!AH98</f>
        <v>1854862.1800000002</v>
      </c>
      <c r="M777" s="149">
        <f>สกลนคร!AI98</f>
        <v>2006715.3399999999</v>
      </c>
      <c r="N777" s="145"/>
      <c r="O777" s="145"/>
      <c r="P777" s="145"/>
      <c r="Q777" s="137">
        <f t="shared" si="93"/>
        <v>-151853.15999999968</v>
      </c>
      <c r="R777" s="138">
        <f t="shared" si="94"/>
        <v>270.11244793942046</v>
      </c>
    </row>
    <row r="778" spans="1:18" x14ac:dyDescent="0.35">
      <c r="A778" s="144">
        <v>10</v>
      </c>
      <c r="B778" s="145" t="s">
        <v>61</v>
      </c>
      <c r="C778" s="145" t="s">
        <v>492</v>
      </c>
      <c r="D778" s="145" t="s">
        <v>124</v>
      </c>
      <c r="E778" s="145" t="s">
        <v>493</v>
      </c>
      <c r="F778" s="145" t="s">
        <v>180</v>
      </c>
      <c r="G778" s="145" t="s">
        <v>1179</v>
      </c>
      <c r="H778" s="146">
        <v>3657</v>
      </c>
      <c r="I778" s="144">
        <v>3</v>
      </c>
      <c r="J778" s="149">
        <f>สกลนคร!F99</f>
        <v>167600.99</v>
      </c>
      <c r="K778" s="148">
        <f>สกลนคร!AG99</f>
        <v>222159.15999999997</v>
      </c>
      <c r="L778" s="149">
        <f>สกลนคร!AH99</f>
        <v>1184663.52</v>
      </c>
      <c r="M778" s="149">
        <f>สกลนคร!AI99</f>
        <v>1246206.93</v>
      </c>
      <c r="N778" s="145"/>
      <c r="O778" s="145"/>
      <c r="P778" s="145"/>
      <c r="Q778" s="137">
        <f t="shared" si="93"/>
        <v>-61543.409999999916</v>
      </c>
      <c r="R778" s="138">
        <f t="shared" si="94"/>
        <v>323.94408531583264</v>
      </c>
    </row>
    <row r="779" spans="1:18" x14ac:dyDescent="0.35">
      <c r="A779" s="144">
        <v>11</v>
      </c>
      <c r="B779" s="145" t="s">
        <v>61</v>
      </c>
      <c r="C779" s="145" t="s">
        <v>492</v>
      </c>
      <c r="D779" s="145" t="s">
        <v>124</v>
      </c>
      <c r="E779" s="145" t="s">
        <v>493</v>
      </c>
      <c r="F779" s="145" t="s">
        <v>180</v>
      </c>
      <c r="G779" s="145" t="s">
        <v>1180</v>
      </c>
      <c r="H779" s="146">
        <v>6817</v>
      </c>
      <c r="I779" s="144">
        <v>5</v>
      </c>
      <c r="J779" s="149">
        <f>สกลนคร!F100</f>
        <v>128629.21</v>
      </c>
      <c r="K779" s="148">
        <f>สกลนคร!AG100</f>
        <v>183260.99</v>
      </c>
      <c r="L779" s="149">
        <f>สกลนคร!AH100</f>
        <v>1972429.31</v>
      </c>
      <c r="M779" s="149">
        <f>สกลนคร!AI100</f>
        <v>2114807.7800000003</v>
      </c>
      <c r="N779" s="145"/>
      <c r="O779" s="145"/>
      <c r="P779" s="145"/>
      <c r="Q779" s="137">
        <f t="shared" si="93"/>
        <v>-142378.4700000002</v>
      </c>
      <c r="R779" s="138">
        <f t="shared" si="94"/>
        <v>289.33978436262288</v>
      </c>
    </row>
    <row r="780" spans="1:18" x14ac:dyDescent="0.35">
      <c r="A780" s="144">
        <v>12</v>
      </c>
      <c r="B780" s="145" t="s">
        <v>61</v>
      </c>
      <c r="C780" s="145" t="s">
        <v>492</v>
      </c>
      <c r="D780" s="145" t="s">
        <v>124</v>
      </c>
      <c r="E780" s="145" t="s">
        <v>493</v>
      </c>
      <c r="F780" s="145" t="s">
        <v>180</v>
      </c>
      <c r="G780" s="145" t="s">
        <v>1181</v>
      </c>
      <c r="H780" s="146">
        <v>5077</v>
      </c>
      <c r="I780" s="144">
        <v>4</v>
      </c>
      <c r="J780" s="149">
        <f>สกลนคร!F101</f>
        <v>165888.47</v>
      </c>
      <c r="K780" s="148">
        <f>สกลนคร!AG101</f>
        <v>431949.03</v>
      </c>
      <c r="L780" s="149">
        <f>สกลนคร!AH101</f>
        <v>2133950.7599999998</v>
      </c>
      <c r="M780" s="149">
        <f>สกลนคร!AI101</f>
        <v>2223717.9900000002</v>
      </c>
      <c r="N780" s="145"/>
      <c r="O780" s="145"/>
      <c r="P780" s="145"/>
      <c r="Q780" s="137">
        <f t="shared" si="93"/>
        <v>-89767.230000000447</v>
      </c>
      <c r="R780" s="138">
        <f t="shared" si="94"/>
        <v>420.31726610202873</v>
      </c>
    </row>
    <row r="781" spans="1:18" x14ac:dyDescent="0.35">
      <c r="A781" s="144">
        <v>13</v>
      </c>
      <c r="B781" s="145" t="s">
        <v>61</v>
      </c>
      <c r="C781" s="145" t="s">
        <v>492</v>
      </c>
      <c r="D781" s="145" t="s">
        <v>124</v>
      </c>
      <c r="E781" s="145" t="s">
        <v>493</v>
      </c>
      <c r="F781" s="145" t="s">
        <v>180</v>
      </c>
      <c r="G781" s="145" t="s">
        <v>1182</v>
      </c>
      <c r="H781" s="146">
        <v>3046</v>
      </c>
      <c r="I781" s="144">
        <v>3</v>
      </c>
      <c r="J781" s="149">
        <f>สกลนคร!F102</f>
        <v>117588.62</v>
      </c>
      <c r="K781" s="148">
        <f>สกลนคร!AG102</f>
        <v>147187.49</v>
      </c>
      <c r="L781" s="149">
        <f>สกลนคร!AH102</f>
        <v>1729039.1</v>
      </c>
      <c r="M781" s="149">
        <f>สกลนคร!AI102</f>
        <v>1694784.07</v>
      </c>
      <c r="N781" s="145"/>
      <c r="O781" s="145"/>
      <c r="P781" s="145"/>
      <c r="Q781" s="137">
        <f t="shared" si="93"/>
        <v>34255.030000000028</v>
      </c>
      <c r="R781" s="138">
        <f t="shared" si="94"/>
        <v>567.64251477347341</v>
      </c>
    </row>
    <row r="782" spans="1:18" x14ac:dyDescent="0.35">
      <c r="A782" s="144">
        <v>14</v>
      </c>
      <c r="B782" s="145" t="s">
        <v>61</v>
      </c>
      <c r="C782" s="145" t="s">
        <v>492</v>
      </c>
      <c r="D782" s="145" t="s">
        <v>124</v>
      </c>
      <c r="E782" s="145" t="s">
        <v>493</v>
      </c>
      <c r="F782" s="145" t="s">
        <v>180</v>
      </c>
      <c r="G782" s="145" t="s">
        <v>1183</v>
      </c>
      <c r="H782" s="146">
        <v>3486</v>
      </c>
      <c r="I782" s="144">
        <v>3</v>
      </c>
      <c r="J782" s="149">
        <f>สกลนคร!F103</f>
        <v>101464.83</v>
      </c>
      <c r="K782" s="148">
        <f>สกลนคร!AG103</f>
        <v>174866.88</v>
      </c>
      <c r="L782" s="149">
        <f>สกลนคร!AH103</f>
        <v>1364115.3399999999</v>
      </c>
      <c r="M782" s="149">
        <f>สกลนคร!AI103</f>
        <v>1351613.78</v>
      </c>
      <c r="N782" s="145"/>
      <c r="O782" s="145"/>
      <c r="P782" s="145"/>
      <c r="Q782" s="137">
        <f t="shared" si="93"/>
        <v>12501.559999999823</v>
      </c>
      <c r="R782" s="138">
        <f t="shared" si="94"/>
        <v>391.3124899598393</v>
      </c>
    </row>
    <row r="783" spans="1:18" x14ac:dyDescent="0.35">
      <c r="A783" s="144">
        <v>15</v>
      </c>
      <c r="B783" s="145" t="s">
        <v>61</v>
      </c>
      <c r="C783" s="145" t="s">
        <v>492</v>
      </c>
      <c r="D783" s="145" t="s">
        <v>124</v>
      </c>
      <c r="E783" s="145" t="s">
        <v>493</v>
      </c>
      <c r="F783" s="145" t="s">
        <v>180</v>
      </c>
      <c r="G783" s="145" t="s">
        <v>1184</v>
      </c>
      <c r="H783" s="146">
        <v>4158</v>
      </c>
      <c r="I783" s="144">
        <v>3</v>
      </c>
      <c r="J783" s="149">
        <f>สกลนคร!F104</f>
        <v>442940.58</v>
      </c>
      <c r="K783" s="148">
        <f>สกลนคร!AG104</f>
        <v>536423.05000000005</v>
      </c>
      <c r="L783" s="149">
        <f>สกลนคร!AH104</f>
        <v>1911625.26</v>
      </c>
      <c r="M783" s="149">
        <f>สกลนคร!AI104</f>
        <v>1687154.97</v>
      </c>
      <c r="N783" s="145"/>
      <c r="O783" s="145"/>
      <c r="P783" s="145"/>
      <c r="Q783" s="137">
        <f t="shared" si="93"/>
        <v>224470.29000000004</v>
      </c>
      <c r="R783" s="138">
        <f t="shared" si="94"/>
        <v>459.74633477633478</v>
      </c>
    </row>
    <row r="784" spans="1:18" x14ac:dyDescent="0.35">
      <c r="A784" s="144">
        <v>16</v>
      </c>
      <c r="B784" s="145" t="s">
        <v>61</v>
      </c>
      <c r="C784" s="145" t="s">
        <v>492</v>
      </c>
      <c r="D784" s="145" t="s">
        <v>124</v>
      </c>
      <c r="E784" s="145" t="s">
        <v>493</v>
      </c>
      <c r="F784" s="145" t="s">
        <v>180</v>
      </c>
      <c r="G784" s="145" t="s">
        <v>1185</v>
      </c>
      <c r="H784" s="146">
        <v>4935</v>
      </c>
      <c r="I784" s="144">
        <v>4</v>
      </c>
      <c r="J784" s="149">
        <f>สกลนคร!F105</f>
        <v>363035.12</v>
      </c>
      <c r="K784" s="148">
        <f>สกลนคร!AG105</f>
        <v>475823.65</v>
      </c>
      <c r="L784" s="149">
        <f>สกลนคร!AH105</f>
        <v>1841839.97</v>
      </c>
      <c r="M784" s="149">
        <f>สกลนคร!AI105</f>
        <v>1853038.47</v>
      </c>
      <c r="N784" s="145"/>
      <c r="O784" s="145"/>
      <c r="P784" s="145"/>
      <c r="Q784" s="137">
        <f t="shared" si="93"/>
        <v>-11198.5</v>
      </c>
      <c r="R784" s="138">
        <f t="shared" si="94"/>
        <v>373.21985207700101</v>
      </c>
    </row>
    <row r="785" spans="1:18" x14ac:dyDescent="0.35">
      <c r="A785" s="144">
        <v>17</v>
      </c>
      <c r="B785" s="145" t="s">
        <v>61</v>
      </c>
      <c r="C785" s="145" t="s">
        <v>492</v>
      </c>
      <c r="D785" s="145" t="s">
        <v>124</v>
      </c>
      <c r="E785" s="145" t="s">
        <v>493</v>
      </c>
      <c r="F785" s="145" t="s">
        <v>180</v>
      </c>
      <c r="G785" s="145" t="s">
        <v>1186</v>
      </c>
      <c r="H785" s="146">
        <v>4567</v>
      </c>
      <c r="I785" s="144">
        <v>4</v>
      </c>
      <c r="J785" s="149">
        <f>สกลนคร!F106</f>
        <v>357390.1</v>
      </c>
      <c r="K785" s="148">
        <f>สกลนคร!AG106</f>
        <v>456786.92</v>
      </c>
      <c r="L785" s="149">
        <f>สกลนคร!AH106</f>
        <v>1582112.28</v>
      </c>
      <c r="M785" s="149">
        <f>สกลนคร!AI106</f>
        <v>1891378.8399999999</v>
      </c>
      <c r="N785" s="145"/>
      <c r="O785" s="145"/>
      <c r="P785" s="145"/>
      <c r="Q785" s="137">
        <f t="shared" si="93"/>
        <v>-309266.55999999982</v>
      </c>
      <c r="R785" s="138">
        <f t="shared" si="94"/>
        <v>346.42265820013137</v>
      </c>
    </row>
    <row r="786" spans="1:18" x14ac:dyDescent="0.35">
      <c r="A786" s="144">
        <v>18</v>
      </c>
      <c r="B786" s="145" t="s">
        <v>61</v>
      </c>
      <c r="C786" s="145" t="s">
        <v>492</v>
      </c>
      <c r="D786" s="145" t="s">
        <v>124</v>
      </c>
      <c r="E786" s="145" t="s">
        <v>493</v>
      </c>
      <c r="F786" s="145" t="s">
        <v>180</v>
      </c>
      <c r="G786" s="145" t="s">
        <v>1187</v>
      </c>
      <c r="H786" s="146">
        <v>2903</v>
      </c>
      <c r="I786" s="144">
        <v>2</v>
      </c>
      <c r="J786" s="149">
        <f>สกลนคร!F107</f>
        <v>304682.01</v>
      </c>
      <c r="K786" s="148">
        <f>สกลนคร!AG107</f>
        <v>356735.16000000003</v>
      </c>
      <c r="L786" s="149">
        <f>สกลนคร!AH107</f>
        <v>1688789.3</v>
      </c>
      <c r="M786" s="149">
        <f>สกลนคร!AI107</f>
        <v>1692355.23</v>
      </c>
      <c r="N786" s="145"/>
      <c r="O786" s="145"/>
      <c r="P786" s="145"/>
      <c r="Q786" s="137">
        <f t="shared" si="93"/>
        <v>-3565.9299999999348</v>
      </c>
      <c r="R786" s="138">
        <f t="shared" si="94"/>
        <v>581.73933861522562</v>
      </c>
    </row>
    <row r="787" spans="1:18" x14ac:dyDescent="0.35">
      <c r="A787" s="144">
        <v>19</v>
      </c>
      <c r="B787" s="145" t="s">
        <v>61</v>
      </c>
      <c r="C787" s="145" t="s">
        <v>492</v>
      </c>
      <c r="D787" s="145" t="s">
        <v>124</v>
      </c>
      <c r="E787" s="145" t="s">
        <v>493</v>
      </c>
      <c r="F787" s="145" t="s">
        <v>180</v>
      </c>
      <c r="G787" s="145" t="s">
        <v>1188</v>
      </c>
      <c r="H787" s="146">
        <v>3112</v>
      </c>
      <c r="I787" s="144">
        <v>3</v>
      </c>
      <c r="J787" s="149">
        <f>สกลนคร!F108</f>
        <v>90327.86</v>
      </c>
      <c r="K787" s="148">
        <f>สกลนคร!AG108</f>
        <v>192399.91</v>
      </c>
      <c r="L787" s="149">
        <f>สกลนคร!AH108</f>
        <v>927487.88</v>
      </c>
      <c r="M787" s="149">
        <f>สกลนคร!AI108</f>
        <v>1058068.1599999999</v>
      </c>
      <c r="N787" s="145"/>
      <c r="O787" s="145"/>
      <c r="P787" s="145"/>
      <c r="Q787" s="137">
        <f t="shared" si="93"/>
        <v>-130580.27999999991</v>
      </c>
      <c r="R787" s="138">
        <f t="shared" si="94"/>
        <v>298.03595115681236</v>
      </c>
    </row>
    <row r="788" spans="1:18" s="156" customFormat="1" x14ac:dyDescent="0.35">
      <c r="A788" s="150">
        <v>8</v>
      </c>
      <c r="B788" s="151" t="s">
        <v>61</v>
      </c>
      <c r="C788" s="151"/>
      <c r="D788" s="151"/>
      <c r="E788" s="151" t="s">
        <v>77</v>
      </c>
      <c r="F788" s="151"/>
      <c r="G788" s="151" t="s">
        <v>495</v>
      </c>
      <c r="H788" s="157">
        <f>SUM(H770:H787)</f>
        <v>77963</v>
      </c>
      <c r="I788" s="150"/>
      <c r="J788" s="153">
        <f>SUM(J769:J787)</f>
        <v>3430068.23</v>
      </c>
      <c r="K788" s="153">
        <f t="shared" ref="K788:M788" si="95">SUM(K769:K787)</f>
        <v>5171067.4900000012</v>
      </c>
      <c r="L788" s="153">
        <f t="shared" si="95"/>
        <v>31226390.890000001</v>
      </c>
      <c r="M788" s="153">
        <f t="shared" si="95"/>
        <v>31650716.559999999</v>
      </c>
      <c r="N788" s="151">
        <v>18</v>
      </c>
      <c r="O788" s="151">
        <v>18</v>
      </c>
      <c r="P788" s="151">
        <f>N788-O788</f>
        <v>0</v>
      </c>
      <c r="Q788" s="154">
        <f t="shared" si="93"/>
        <v>-424325.66999999806</v>
      </c>
      <c r="R788" s="155">
        <f>L788/H788</f>
        <v>400.52833895565846</v>
      </c>
    </row>
    <row r="789" spans="1:18" x14ac:dyDescent="0.35">
      <c r="A789" s="144">
        <v>1</v>
      </c>
      <c r="B789" s="145" t="s">
        <v>61</v>
      </c>
      <c r="C789" s="145" t="s">
        <v>496</v>
      </c>
      <c r="D789" s="145" t="s">
        <v>129</v>
      </c>
      <c r="E789" s="145" t="s">
        <v>497</v>
      </c>
      <c r="F789" s="145" t="s">
        <v>210</v>
      </c>
      <c r="G789" s="145" t="s">
        <v>498</v>
      </c>
      <c r="H789" s="146"/>
      <c r="I789" s="144"/>
      <c r="J789" s="147"/>
      <c r="K789" s="148"/>
      <c r="L789" s="149"/>
      <c r="M789" s="149"/>
      <c r="N789" s="145"/>
      <c r="O789" s="145"/>
      <c r="P789" s="145"/>
    </row>
    <row r="790" spans="1:18" x14ac:dyDescent="0.35">
      <c r="A790" s="144">
        <v>2</v>
      </c>
      <c r="B790" s="145" t="s">
        <v>61</v>
      </c>
      <c r="C790" s="145" t="s">
        <v>496</v>
      </c>
      <c r="D790" s="145" t="s">
        <v>129</v>
      </c>
      <c r="E790" s="145" t="s">
        <v>497</v>
      </c>
      <c r="F790" s="145" t="s">
        <v>180</v>
      </c>
      <c r="G790" s="145" t="s">
        <v>1189</v>
      </c>
      <c r="H790" s="146">
        <v>2783</v>
      </c>
      <c r="I790" s="144">
        <v>2</v>
      </c>
      <c r="J790" s="149">
        <f>สกลนคร!F109</f>
        <v>755626.72</v>
      </c>
      <c r="K790" s="148">
        <f>สกลนคร!AG109</f>
        <v>802699.30999999994</v>
      </c>
      <c r="L790" s="149">
        <f>สกลนคร!AH109</f>
        <v>1773321.1300000001</v>
      </c>
      <c r="M790" s="149">
        <f>สกลนคร!AI109</f>
        <v>1283162.6099999999</v>
      </c>
      <c r="N790" s="145"/>
      <c r="O790" s="145"/>
      <c r="P790" s="145"/>
      <c r="Q790" s="137">
        <f t="shared" si="93"/>
        <v>490158.52000000025</v>
      </c>
      <c r="R790" s="138">
        <f t="shared" si="94"/>
        <v>637.19767517067919</v>
      </c>
    </row>
    <row r="791" spans="1:18" x14ac:dyDescent="0.35">
      <c r="A791" s="144">
        <v>3</v>
      </c>
      <c r="B791" s="145" t="s">
        <v>61</v>
      </c>
      <c r="C791" s="145" t="s">
        <v>496</v>
      </c>
      <c r="D791" s="145" t="s">
        <v>129</v>
      </c>
      <c r="E791" s="145" t="s">
        <v>497</v>
      </c>
      <c r="F791" s="145" t="s">
        <v>180</v>
      </c>
      <c r="G791" s="145" t="s">
        <v>1190</v>
      </c>
      <c r="H791" s="146">
        <v>3884</v>
      </c>
      <c r="I791" s="144">
        <v>3</v>
      </c>
      <c r="J791" s="149">
        <f>สกลนคร!F110</f>
        <v>615610.64</v>
      </c>
      <c r="K791" s="148">
        <f>สกลนคร!AG110</f>
        <v>654492.57000000007</v>
      </c>
      <c r="L791" s="149">
        <f>สกลนคร!AH110</f>
        <v>2260040.3600000003</v>
      </c>
      <c r="M791" s="149">
        <f>สกลนคร!AI110</f>
        <v>1837161.76</v>
      </c>
      <c r="N791" s="145"/>
      <c r="O791" s="145"/>
      <c r="P791" s="145"/>
      <c r="Q791" s="137">
        <f t="shared" si="93"/>
        <v>422878.60000000033</v>
      </c>
      <c r="R791" s="138">
        <f t="shared" si="94"/>
        <v>581.88474768280128</v>
      </c>
    </row>
    <row r="792" spans="1:18" x14ac:dyDescent="0.35">
      <c r="A792" s="144">
        <v>4</v>
      </c>
      <c r="B792" s="145" t="s">
        <v>61</v>
      </c>
      <c r="C792" s="145" t="s">
        <v>496</v>
      </c>
      <c r="D792" s="145" t="s">
        <v>129</v>
      </c>
      <c r="E792" s="145" t="s">
        <v>497</v>
      </c>
      <c r="F792" s="145" t="s">
        <v>180</v>
      </c>
      <c r="G792" s="145" t="s">
        <v>1191</v>
      </c>
      <c r="H792" s="146">
        <v>4358</v>
      </c>
      <c r="I792" s="144">
        <v>3</v>
      </c>
      <c r="J792" s="149">
        <f>สกลนคร!F111</f>
        <v>475326.51</v>
      </c>
      <c r="K792" s="148">
        <f>สกลนคร!AG111</f>
        <v>522277.19</v>
      </c>
      <c r="L792" s="149">
        <f>สกลนคร!AH111</f>
        <v>2327541.79</v>
      </c>
      <c r="M792" s="149">
        <f>สกลนคร!AI111</f>
        <v>2159069.13</v>
      </c>
      <c r="N792" s="145"/>
      <c r="O792" s="145"/>
      <c r="P792" s="145"/>
      <c r="Q792" s="137">
        <f t="shared" si="93"/>
        <v>168472.66000000015</v>
      </c>
      <c r="R792" s="138">
        <f t="shared" si="94"/>
        <v>534.08485314364384</v>
      </c>
    </row>
    <row r="793" spans="1:18" x14ac:dyDescent="0.35">
      <c r="A793" s="144">
        <v>5</v>
      </c>
      <c r="B793" s="145" t="s">
        <v>61</v>
      </c>
      <c r="C793" s="145" t="s">
        <v>496</v>
      </c>
      <c r="D793" s="145" t="s">
        <v>129</v>
      </c>
      <c r="E793" s="145" t="s">
        <v>497</v>
      </c>
      <c r="F793" s="145" t="s">
        <v>180</v>
      </c>
      <c r="G793" s="145" t="s">
        <v>1192</v>
      </c>
      <c r="H793" s="146">
        <v>1985</v>
      </c>
      <c r="I793" s="144">
        <v>2</v>
      </c>
      <c r="J793" s="149">
        <f>สกลนคร!F112</f>
        <v>613690</v>
      </c>
      <c r="K793" s="148">
        <f>สกลนคร!AG112</f>
        <v>636787.42000000004</v>
      </c>
      <c r="L793" s="149">
        <f>สกลนคร!AH112</f>
        <v>1798284.14</v>
      </c>
      <c r="M793" s="149">
        <f>สกลนคร!AI112</f>
        <v>1414268.65</v>
      </c>
      <c r="N793" s="145"/>
      <c r="O793" s="145"/>
      <c r="P793" s="145"/>
      <c r="Q793" s="137">
        <f t="shared" si="93"/>
        <v>384015.49</v>
      </c>
      <c r="R793" s="138">
        <f t="shared" si="94"/>
        <v>905.93659445843821</v>
      </c>
    </row>
    <row r="794" spans="1:18" x14ac:dyDescent="0.35">
      <c r="A794" s="144">
        <v>6</v>
      </c>
      <c r="B794" s="145" t="s">
        <v>61</v>
      </c>
      <c r="C794" s="145" t="s">
        <v>496</v>
      </c>
      <c r="D794" s="145" t="s">
        <v>129</v>
      </c>
      <c r="E794" s="145" t="s">
        <v>497</v>
      </c>
      <c r="F794" s="145" t="s">
        <v>180</v>
      </c>
      <c r="G794" s="145" t="s">
        <v>1193</v>
      </c>
      <c r="H794" s="146">
        <v>4265</v>
      </c>
      <c r="I794" s="144">
        <v>3</v>
      </c>
      <c r="J794" s="149">
        <f>สกลนคร!F113</f>
        <v>558685.29</v>
      </c>
      <c r="K794" s="148">
        <f>สกลนคร!AG113</f>
        <v>574296.73</v>
      </c>
      <c r="L794" s="149">
        <f>สกลนคร!AH113</f>
        <v>1947617.83</v>
      </c>
      <c r="M794" s="149">
        <f>สกลนคร!AI113</f>
        <v>1577849.82</v>
      </c>
      <c r="N794" s="145"/>
      <c r="O794" s="145"/>
      <c r="P794" s="145"/>
      <c r="Q794" s="137">
        <f t="shared" si="93"/>
        <v>369768.01</v>
      </c>
      <c r="R794" s="138">
        <f t="shared" si="94"/>
        <v>456.65130832356391</v>
      </c>
    </row>
    <row r="795" spans="1:18" x14ac:dyDescent="0.35">
      <c r="A795" s="144">
        <v>7</v>
      </c>
      <c r="B795" s="145" t="s">
        <v>61</v>
      </c>
      <c r="C795" s="145" t="s">
        <v>496</v>
      </c>
      <c r="D795" s="145" t="s">
        <v>129</v>
      </c>
      <c r="E795" s="145" t="s">
        <v>497</v>
      </c>
      <c r="F795" s="145" t="s">
        <v>180</v>
      </c>
      <c r="G795" s="145" t="s">
        <v>1194</v>
      </c>
      <c r="H795" s="146">
        <v>2947</v>
      </c>
      <c r="I795" s="144">
        <v>2</v>
      </c>
      <c r="J795" s="149">
        <f>สกลนคร!F114</f>
        <v>490007.3</v>
      </c>
      <c r="K795" s="148">
        <f>สกลนคร!AG114</f>
        <v>526119.73</v>
      </c>
      <c r="L795" s="149">
        <f>สกลนคร!AH114</f>
        <v>1523679.1</v>
      </c>
      <c r="M795" s="149">
        <f>สกลนคร!AI114</f>
        <v>1303056.83</v>
      </c>
      <c r="N795" s="145"/>
      <c r="O795" s="145"/>
      <c r="P795" s="145"/>
      <c r="Q795" s="137">
        <f t="shared" si="93"/>
        <v>220622.27000000002</v>
      </c>
      <c r="R795" s="138">
        <f t="shared" si="94"/>
        <v>517.02718018323719</v>
      </c>
    </row>
    <row r="796" spans="1:18" s="156" customFormat="1" x14ac:dyDescent="0.35">
      <c r="A796" s="150">
        <v>9</v>
      </c>
      <c r="B796" s="151" t="s">
        <v>61</v>
      </c>
      <c r="C796" s="151"/>
      <c r="D796" s="151"/>
      <c r="E796" s="151" t="s">
        <v>77</v>
      </c>
      <c r="F796" s="151"/>
      <c r="G796" s="151" t="s">
        <v>499</v>
      </c>
      <c r="H796" s="157">
        <f>SUM(H790:H795)</f>
        <v>20222</v>
      </c>
      <c r="I796" s="150"/>
      <c r="J796" s="153">
        <f>SUM(J789:J795)</f>
        <v>3508946.46</v>
      </c>
      <c r="K796" s="153">
        <f t="shared" ref="K796:M796" si="96">SUM(K789:K795)</f>
        <v>3716672.9499999997</v>
      </c>
      <c r="L796" s="153">
        <f t="shared" si="96"/>
        <v>11630484.35</v>
      </c>
      <c r="M796" s="153">
        <f t="shared" si="96"/>
        <v>9574568.8000000007</v>
      </c>
      <c r="N796" s="151">
        <v>6</v>
      </c>
      <c r="O796" s="151">
        <v>6</v>
      </c>
      <c r="P796" s="151">
        <f>N796-O796</f>
        <v>0</v>
      </c>
      <c r="Q796" s="154">
        <f t="shared" si="93"/>
        <v>2055915.5499999989</v>
      </c>
      <c r="R796" s="155">
        <f>L796/H796</f>
        <v>575.14016170507364</v>
      </c>
    </row>
    <row r="797" spans="1:18" x14ac:dyDescent="0.35">
      <c r="A797" s="144">
        <v>1</v>
      </c>
      <c r="B797" s="145" t="s">
        <v>61</v>
      </c>
      <c r="C797" s="145" t="s">
        <v>500</v>
      </c>
      <c r="D797" s="145" t="s">
        <v>134</v>
      </c>
      <c r="E797" s="145" t="s">
        <v>501</v>
      </c>
      <c r="F797" s="145" t="s">
        <v>210</v>
      </c>
      <c r="G797" s="145" t="s">
        <v>502</v>
      </c>
      <c r="H797" s="146"/>
      <c r="I797" s="144"/>
      <c r="J797" s="147"/>
      <c r="K797" s="148"/>
      <c r="L797" s="149"/>
      <c r="M797" s="149"/>
      <c r="N797" s="145"/>
      <c r="O797" s="145"/>
      <c r="P797" s="145"/>
    </row>
    <row r="798" spans="1:18" x14ac:dyDescent="0.35">
      <c r="A798" s="144">
        <v>2</v>
      </c>
      <c r="B798" s="145" t="s">
        <v>61</v>
      </c>
      <c r="C798" s="145" t="s">
        <v>500</v>
      </c>
      <c r="D798" s="145" t="s">
        <v>134</v>
      </c>
      <c r="E798" s="145" t="s">
        <v>501</v>
      </c>
      <c r="F798" s="145" t="s">
        <v>180</v>
      </c>
      <c r="G798" s="145" t="s">
        <v>1195</v>
      </c>
      <c r="H798" s="146">
        <v>4403</v>
      </c>
      <c r="I798" s="144">
        <v>3</v>
      </c>
      <c r="J798" s="149">
        <f>สกลนคร!F115</f>
        <v>198550.39</v>
      </c>
      <c r="K798" s="148">
        <f>สกลนคร!AG115</f>
        <v>259085.34</v>
      </c>
      <c r="L798" s="149">
        <f>สกลนคร!AH115</f>
        <v>2199268.19</v>
      </c>
      <c r="M798" s="149">
        <f>สกลนคร!AI115</f>
        <v>2138483.6800000002</v>
      </c>
      <c r="N798" s="145"/>
      <c r="O798" s="145"/>
      <c r="P798" s="145"/>
      <c r="Q798" s="137">
        <f t="shared" si="93"/>
        <v>60784.509999999776</v>
      </c>
      <c r="R798" s="138">
        <f t="shared" si="94"/>
        <v>499.49311605723369</v>
      </c>
    </row>
    <row r="799" spans="1:18" x14ac:dyDescent="0.35">
      <c r="A799" s="144">
        <v>3</v>
      </c>
      <c r="B799" s="145" t="s">
        <v>61</v>
      </c>
      <c r="C799" s="145" t="s">
        <v>500</v>
      </c>
      <c r="D799" s="145" t="s">
        <v>134</v>
      </c>
      <c r="E799" s="145" t="s">
        <v>501</v>
      </c>
      <c r="F799" s="145" t="s">
        <v>180</v>
      </c>
      <c r="G799" s="145" t="s">
        <v>1196</v>
      </c>
      <c r="H799" s="146">
        <v>5267</v>
      </c>
      <c r="I799" s="144">
        <v>4</v>
      </c>
      <c r="J799" s="149">
        <f>สกลนคร!F116</f>
        <v>416658.71</v>
      </c>
      <c r="K799" s="148">
        <f>สกลนคร!AG116</f>
        <v>399981.49</v>
      </c>
      <c r="L799" s="149">
        <f>สกลนคร!AH116</f>
        <v>1840188.77</v>
      </c>
      <c r="M799" s="149">
        <f>สกลนคร!AI116</f>
        <v>1813642.8</v>
      </c>
      <c r="N799" s="145"/>
      <c r="O799" s="145"/>
      <c r="P799" s="145"/>
      <c r="Q799" s="137">
        <f t="shared" si="93"/>
        <v>26545.969999999972</v>
      </c>
      <c r="R799" s="138">
        <f t="shared" si="94"/>
        <v>349.38081830263906</v>
      </c>
    </row>
    <row r="800" spans="1:18" x14ac:dyDescent="0.35">
      <c r="A800" s="144">
        <v>4</v>
      </c>
      <c r="B800" s="145" t="s">
        <v>61</v>
      </c>
      <c r="C800" s="145" t="s">
        <v>500</v>
      </c>
      <c r="D800" s="145" t="s">
        <v>134</v>
      </c>
      <c r="E800" s="145" t="s">
        <v>501</v>
      </c>
      <c r="F800" s="145" t="s">
        <v>180</v>
      </c>
      <c r="G800" s="145" t="s">
        <v>1197</v>
      </c>
      <c r="H800" s="146">
        <v>5254</v>
      </c>
      <c r="I800" s="144">
        <v>4</v>
      </c>
      <c r="J800" s="149">
        <f>สกลนคร!F117</f>
        <v>513596.69</v>
      </c>
      <c r="K800" s="148">
        <f>สกลนคร!AG117</f>
        <v>604675.16</v>
      </c>
      <c r="L800" s="149">
        <f>สกลนคร!AH117</f>
        <v>2075286.8900000001</v>
      </c>
      <c r="M800" s="149">
        <f>สกลนคร!AI117</f>
        <v>2204471.0299999998</v>
      </c>
      <c r="N800" s="145"/>
      <c r="O800" s="145"/>
      <c r="P800" s="145"/>
      <c r="Q800" s="137">
        <f t="shared" si="93"/>
        <v>-129184.13999999966</v>
      </c>
      <c r="R800" s="138">
        <f t="shared" si="94"/>
        <v>394.99179482299201</v>
      </c>
    </row>
    <row r="801" spans="1:18" x14ac:dyDescent="0.35">
      <c r="A801" s="144">
        <v>5</v>
      </c>
      <c r="B801" s="145" t="s">
        <v>61</v>
      </c>
      <c r="C801" s="145" t="s">
        <v>500</v>
      </c>
      <c r="D801" s="145" t="s">
        <v>134</v>
      </c>
      <c r="E801" s="145" t="s">
        <v>501</v>
      </c>
      <c r="F801" s="145" t="s">
        <v>180</v>
      </c>
      <c r="G801" s="145" t="s">
        <v>1198</v>
      </c>
      <c r="H801" s="146">
        <v>3104</v>
      </c>
      <c r="I801" s="144">
        <v>3</v>
      </c>
      <c r="J801" s="149">
        <f>สกลนคร!F118</f>
        <v>449105.91</v>
      </c>
      <c r="K801" s="148">
        <f>สกลนคร!AG118</f>
        <v>481470.18999999994</v>
      </c>
      <c r="L801" s="149">
        <f>สกลนคร!AH118</f>
        <v>1666769.04</v>
      </c>
      <c r="M801" s="149">
        <f>สกลนคร!AI118</f>
        <v>1789198.04</v>
      </c>
      <c r="N801" s="145"/>
      <c r="O801" s="145"/>
      <c r="P801" s="145"/>
      <c r="Q801" s="137">
        <f t="shared" si="93"/>
        <v>-122429</v>
      </c>
      <c r="R801" s="138">
        <f t="shared" si="94"/>
        <v>536.97456185567012</v>
      </c>
    </row>
    <row r="802" spans="1:18" x14ac:dyDescent="0.35">
      <c r="A802" s="144">
        <v>6</v>
      </c>
      <c r="B802" s="145" t="s">
        <v>61</v>
      </c>
      <c r="C802" s="145" t="s">
        <v>500</v>
      </c>
      <c r="D802" s="145" t="s">
        <v>134</v>
      </c>
      <c r="E802" s="145" t="s">
        <v>501</v>
      </c>
      <c r="F802" s="145" t="s">
        <v>180</v>
      </c>
      <c r="G802" s="145" t="s">
        <v>1199</v>
      </c>
      <c r="H802" s="146">
        <v>5560</v>
      </c>
      <c r="I802" s="144">
        <v>4</v>
      </c>
      <c r="J802" s="149">
        <f>สกลนคร!F119</f>
        <v>750042.49</v>
      </c>
      <c r="K802" s="148">
        <f>สกลนคร!AG119</f>
        <v>798869.77</v>
      </c>
      <c r="L802" s="149">
        <f>สกลนคร!AH119</f>
        <v>2042049.53</v>
      </c>
      <c r="M802" s="149">
        <f>สกลนคร!AI119</f>
        <v>2044640.73</v>
      </c>
      <c r="N802" s="145"/>
      <c r="O802" s="145"/>
      <c r="P802" s="145"/>
      <c r="Q802" s="137">
        <f t="shared" si="93"/>
        <v>-2591.1999999999534</v>
      </c>
      <c r="R802" s="138">
        <f t="shared" si="94"/>
        <v>367.27509532374103</v>
      </c>
    </row>
    <row r="803" spans="1:18" x14ac:dyDescent="0.35">
      <c r="A803" s="144">
        <v>7</v>
      </c>
      <c r="B803" s="145" t="s">
        <v>61</v>
      </c>
      <c r="C803" s="145" t="s">
        <v>500</v>
      </c>
      <c r="D803" s="145" t="s">
        <v>134</v>
      </c>
      <c r="E803" s="145" t="s">
        <v>501</v>
      </c>
      <c r="F803" s="145" t="s">
        <v>180</v>
      </c>
      <c r="G803" s="145" t="s">
        <v>1200</v>
      </c>
      <c r="H803" s="146">
        <v>4224</v>
      </c>
      <c r="I803" s="144">
        <v>3</v>
      </c>
      <c r="J803" s="149">
        <f>สกลนคร!F120</f>
        <v>884051.33</v>
      </c>
      <c r="K803" s="148">
        <f>สกลนคร!AG120</f>
        <v>906217.08</v>
      </c>
      <c r="L803" s="149">
        <f>สกลนคร!AH120</f>
        <v>1908826.15</v>
      </c>
      <c r="M803" s="149">
        <f>สกลนคร!AI120</f>
        <v>1874105.1199999999</v>
      </c>
      <c r="N803" s="145"/>
      <c r="O803" s="145"/>
      <c r="P803" s="145"/>
      <c r="Q803" s="137">
        <f t="shared" si="93"/>
        <v>34721.030000000028</v>
      </c>
      <c r="R803" s="138">
        <f t="shared" si="94"/>
        <v>451.90013020833334</v>
      </c>
    </row>
    <row r="804" spans="1:18" x14ac:dyDescent="0.35">
      <c r="A804" s="144">
        <v>8</v>
      </c>
      <c r="B804" s="145" t="s">
        <v>61</v>
      </c>
      <c r="C804" s="145" t="s">
        <v>500</v>
      </c>
      <c r="D804" s="145" t="s">
        <v>134</v>
      </c>
      <c r="E804" s="145" t="s">
        <v>501</v>
      </c>
      <c r="F804" s="145" t="s">
        <v>180</v>
      </c>
      <c r="G804" s="145" t="s">
        <v>1201</v>
      </c>
      <c r="H804" s="146">
        <v>6946</v>
      </c>
      <c r="I804" s="144">
        <v>5</v>
      </c>
      <c r="J804" s="149">
        <f>สกลนคร!F121</f>
        <v>325920.84000000003</v>
      </c>
      <c r="K804" s="148">
        <f>สกลนคร!AG121</f>
        <v>385016.10000000003</v>
      </c>
      <c r="L804" s="149">
        <f>สกลนคร!AH121</f>
        <v>2393586.8200000003</v>
      </c>
      <c r="M804" s="149">
        <f>สกลนคร!AI121</f>
        <v>2347970.9500000002</v>
      </c>
      <c r="N804" s="145"/>
      <c r="O804" s="145"/>
      <c r="P804" s="145"/>
      <c r="Q804" s="137">
        <f t="shared" si="93"/>
        <v>45615.870000000112</v>
      </c>
      <c r="R804" s="138">
        <f t="shared" si="94"/>
        <v>344.5993118341492</v>
      </c>
    </row>
    <row r="805" spans="1:18" x14ac:dyDescent="0.35">
      <c r="A805" s="144">
        <v>9</v>
      </c>
      <c r="B805" s="145" t="s">
        <v>61</v>
      </c>
      <c r="C805" s="145" t="s">
        <v>500</v>
      </c>
      <c r="D805" s="145" t="s">
        <v>134</v>
      </c>
      <c r="E805" s="145" t="s">
        <v>501</v>
      </c>
      <c r="F805" s="145" t="s">
        <v>180</v>
      </c>
      <c r="G805" s="145" t="s">
        <v>1202</v>
      </c>
      <c r="H805" s="146">
        <v>4263</v>
      </c>
      <c r="I805" s="144">
        <v>3</v>
      </c>
      <c r="J805" s="149">
        <f>สกลนคร!F122</f>
        <v>564280.91</v>
      </c>
      <c r="K805" s="148">
        <f>สกลนคร!AG122</f>
        <v>591034.80000000005</v>
      </c>
      <c r="L805" s="149">
        <f>สกลนคร!AH122</f>
        <v>1967811.44</v>
      </c>
      <c r="M805" s="149">
        <f>สกลนคร!AI122</f>
        <v>1900911.36</v>
      </c>
      <c r="N805" s="145"/>
      <c r="O805" s="145"/>
      <c r="P805" s="145"/>
      <c r="Q805" s="137">
        <f t="shared" si="93"/>
        <v>66900.079999999842</v>
      </c>
      <c r="R805" s="138">
        <f t="shared" si="94"/>
        <v>461.60249589490968</v>
      </c>
    </row>
    <row r="806" spans="1:18" x14ac:dyDescent="0.35">
      <c r="A806" s="144">
        <v>10</v>
      </c>
      <c r="B806" s="145" t="s">
        <v>61</v>
      </c>
      <c r="C806" s="145" t="s">
        <v>500</v>
      </c>
      <c r="D806" s="145" t="s">
        <v>134</v>
      </c>
      <c r="E806" s="145" t="s">
        <v>501</v>
      </c>
      <c r="F806" s="145" t="s">
        <v>180</v>
      </c>
      <c r="G806" s="145" t="s">
        <v>1203</v>
      </c>
      <c r="H806" s="146">
        <v>3035</v>
      </c>
      <c r="I806" s="144">
        <v>3</v>
      </c>
      <c r="J806" s="149">
        <f>สกลนคร!F123</f>
        <v>534952.01</v>
      </c>
      <c r="K806" s="148">
        <f>สกลนคร!AG123</f>
        <v>575959.37</v>
      </c>
      <c r="L806" s="149">
        <f>สกลนคร!AH123</f>
        <v>1423576.57</v>
      </c>
      <c r="M806" s="149">
        <f>สกลนคร!AI123</f>
        <v>1357432.6</v>
      </c>
      <c r="N806" s="145"/>
      <c r="O806" s="145"/>
      <c r="P806" s="145"/>
      <c r="Q806" s="137">
        <f t="shared" si="93"/>
        <v>66143.969999999972</v>
      </c>
      <c r="R806" s="138">
        <f t="shared" si="94"/>
        <v>469.05323558484349</v>
      </c>
    </row>
    <row r="807" spans="1:18" x14ac:dyDescent="0.35">
      <c r="A807" s="144">
        <v>11</v>
      </c>
      <c r="B807" s="145" t="s">
        <v>61</v>
      </c>
      <c r="C807" s="145" t="s">
        <v>500</v>
      </c>
      <c r="D807" s="145" t="s">
        <v>134</v>
      </c>
      <c r="E807" s="145" t="s">
        <v>501</v>
      </c>
      <c r="F807" s="145" t="s">
        <v>180</v>
      </c>
      <c r="G807" s="145" t="s">
        <v>1204</v>
      </c>
      <c r="H807" s="146">
        <v>3444</v>
      </c>
      <c r="I807" s="144">
        <v>3</v>
      </c>
      <c r="J807" s="149">
        <f>สกลนคร!F124</f>
        <v>376020.68</v>
      </c>
      <c r="K807" s="148">
        <f>สกลนคร!AG124</f>
        <v>421890.81</v>
      </c>
      <c r="L807" s="149">
        <f>สกลนคร!AH124</f>
        <v>1476986.0899999999</v>
      </c>
      <c r="M807" s="149">
        <f>สกลนคร!AI124</f>
        <v>1525584.79</v>
      </c>
      <c r="N807" s="145"/>
      <c r="O807" s="145"/>
      <c r="P807" s="145"/>
      <c r="Q807" s="137">
        <f t="shared" si="93"/>
        <v>-48598.700000000186</v>
      </c>
      <c r="R807" s="138">
        <f t="shared" si="94"/>
        <v>428.8577497096399</v>
      </c>
    </row>
    <row r="808" spans="1:18" s="156" customFormat="1" x14ac:dyDescent="0.35">
      <c r="A808" s="150">
        <v>10</v>
      </c>
      <c r="B808" s="151" t="s">
        <v>61</v>
      </c>
      <c r="C808" s="151"/>
      <c r="D808" s="151"/>
      <c r="E808" s="151" t="s">
        <v>77</v>
      </c>
      <c r="F808" s="151"/>
      <c r="G808" s="151" t="s">
        <v>503</v>
      </c>
      <c r="H808" s="157">
        <f>SUM(H797:H807)</f>
        <v>45500</v>
      </c>
      <c r="I808" s="150"/>
      <c r="J808" s="153">
        <f>SUM(J797:J807)</f>
        <v>5013179.96</v>
      </c>
      <c r="K808" s="153">
        <f t="shared" ref="K808:M808" si="97">SUM(K797:K807)</f>
        <v>5424200.1100000003</v>
      </c>
      <c r="L808" s="153">
        <f t="shared" si="97"/>
        <v>18994349.489999998</v>
      </c>
      <c r="M808" s="153">
        <f t="shared" si="97"/>
        <v>18996441.099999998</v>
      </c>
      <c r="N808" s="151">
        <v>10</v>
      </c>
      <c r="O808" s="151">
        <v>10</v>
      </c>
      <c r="P808" s="151">
        <f>N808-O808</f>
        <v>0</v>
      </c>
      <c r="Q808" s="154">
        <f t="shared" si="93"/>
        <v>-2091.609999999404</v>
      </c>
      <c r="R808" s="155">
        <f>L808/H808</f>
        <v>417.45823054945049</v>
      </c>
    </row>
    <row r="809" spans="1:18" x14ac:dyDescent="0.35">
      <c r="A809" s="144">
        <v>1</v>
      </c>
      <c r="B809" s="145" t="s">
        <v>61</v>
      </c>
      <c r="C809" s="145" t="s">
        <v>504</v>
      </c>
      <c r="D809" s="145" t="s">
        <v>138</v>
      </c>
      <c r="E809" s="145" t="s">
        <v>505</v>
      </c>
      <c r="F809" s="145" t="s">
        <v>210</v>
      </c>
      <c r="G809" s="145" t="s">
        <v>506</v>
      </c>
      <c r="H809" s="146"/>
      <c r="I809" s="144"/>
      <c r="J809" s="147"/>
      <c r="K809" s="148"/>
      <c r="L809" s="149"/>
      <c r="M809" s="149"/>
      <c r="N809" s="145"/>
      <c r="O809" s="145"/>
      <c r="P809" s="145"/>
    </row>
    <row r="810" spans="1:18" x14ac:dyDescent="0.35">
      <c r="A810" s="144">
        <v>2</v>
      </c>
      <c r="B810" s="145" t="s">
        <v>61</v>
      </c>
      <c r="C810" s="145" t="s">
        <v>504</v>
      </c>
      <c r="D810" s="145" t="s">
        <v>138</v>
      </c>
      <c r="E810" s="145" t="s">
        <v>505</v>
      </c>
      <c r="F810" s="145" t="s">
        <v>180</v>
      </c>
      <c r="G810" s="145" t="s">
        <v>1205</v>
      </c>
      <c r="H810" s="146">
        <v>2224</v>
      </c>
      <c r="I810" s="144">
        <v>2</v>
      </c>
      <c r="J810" s="149">
        <f>สกลนคร!F125</f>
        <v>274405.15999999997</v>
      </c>
      <c r="K810" s="148">
        <f>สกลนคร!AG125</f>
        <v>378613.3</v>
      </c>
      <c r="L810" s="149">
        <f>สกลนคร!AH125</f>
        <v>1427703.1400000001</v>
      </c>
      <c r="M810" s="149">
        <f>สกลนคร!AI125</f>
        <v>1324096.83</v>
      </c>
      <c r="N810" s="145"/>
      <c r="O810" s="145"/>
      <c r="P810" s="145"/>
      <c r="Q810" s="137">
        <f t="shared" si="93"/>
        <v>103606.31000000006</v>
      </c>
      <c r="R810" s="138">
        <f t="shared" si="94"/>
        <v>641.95285071942453</v>
      </c>
    </row>
    <row r="811" spans="1:18" x14ac:dyDescent="0.35">
      <c r="A811" s="144">
        <v>3</v>
      </c>
      <c r="B811" s="145" t="s">
        <v>61</v>
      </c>
      <c r="C811" s="145" t="s">
        <v>504</v>
      </c>
      <c r="D811" s="145" t="s">
        <v>138</v>
      </c>
      <c r="E811" s="145" t="s">
        <v>505</v>
      </c>
      <c r="F811" s="145" t="s">
        <v>180</v>
      </c>
      <c r="G811" s="145" t="s">
        <v>1206</v>
      </c>
      <c r="H811" s="146">
        <v>6948</v>
      </c>
      <c r="I811" s="144">
        <v>5</v>
      </c>
      <c r="J811" s="149">
        <f>สกลนคร!F126</f>
        <v>289574.28999999998</v>
      </c>
      <c r="K811" s="148">
        <f>สกลนคร!AG126</f>
        <v>399426.76999999996</v>
      </c>
      <c r="L811" s="149">
        <f>สกลนคร!AH126</f>
        <v>3131804.63</v>
      </c>
      <c r="M811" s="149">
        <f>สกลนคร!AI126</f>
        <v>2737293.33</v>
      </c>
      <c r="N811" s="145"/>
      <c r="O811" s="145"/>
      <c r="P811" s="145"/>
      <c r="Q811" s="137">
        <f t="shared" si="93"/>
        <v>394511.29999999981</v>
      </c>
      <c r="R811" s="138">
        <f t="shared" si="94"/>
        <v>450.74908318940703</v>
      </c>
    </row>
    <row r="812" spans="1:18" x14ac:dyDescent="0.35">
      <c r="A812" s="144">
        <v>4</v>
      </c>
      <c r="B812" s="145" t="s">
        <v>61</v>
      </c>
      <c r="C812" s="145" t="s">
        <v>504</v>
      </c>
      <c r="D812" s="145" t="s">
        <v>138</v>
      </c>
      <c r="E812" s="145" t="s">
        <v>505</v>
      </c>
      <c r="F812" s="145" t="s">
        <v>180</v>
      </c>
      <c r="G812" s="145" t="s">
        <v>1207</v>
      </c>
      <c r="H812" s="146">
        <v>2265</v>
      </c>
      <c r="I812" s="144">
        <v>2</v>
      </c>
      <c r="J812" s="149">
        <f>สกลนคร!F127</f>
        <v>317924.8</v>
      </c>
      <c r="K812" s="148">
        <f>สกลนคร!AG127</f>
        <v>332564.8</v>
      </c>
      <c r="L812" s="149">
        <f>สกลนคร!AH127</f>
        <v>1457235.73</v>
      </c>
      <c r="M812" s="149">
        <f>สกลนคร!AI127</f>
        <v>1277033.44</v>
      </c>
      <c r="N812" s="145"/>
      <c r="O812" s="145"/>
      <c r="P812" s="145"/>
      <c r="Q812" s="137">
        <f t="shared" si="93"/>
        <v>180202.29000000004</v>
      </c>
      <c r="R812" s="138">
        <f t="shared" si="94"/>
        <v>643.37118322295805</v>
      </c>
    </row>
    <row r="813" spans="1:18" x14ac:dyDescent="0.35">
      <c r="A813" s="144">
        <v>5</v>
      </c>
      <c r="B813" s="145" t="s">
        <v>61</v>
      </c>
      <c r="C813" s="145" t="s">
        <v>504</v>
      </c>
      <c r="D813" s="145" t="s">
        <v>138</v>
      </c>
      <c r="E813" s="145" t="s">
        <v>505</v>
      </c>
      <c r="F813" s="145" t="s">
        <v>180</v>
      </c>
      <c r="G813" s="145" t="s">
        <v>1208</v>
      </c>
      <c r="H813" s="146">
        <v>4502</v>
      </c>
      <c r="I813" s="144">
        <v>4</v>
      </c>
      <c r="J813" s="149">
        <f>สกลนคร!F128</f>
        <v>577195.21</v>
      </c>
      <c r="K813" s="148">
        <f>สกลนคร!AG128</f>
        <v>683540.98</v>
      </c>
      <c r="L813" s="149">
        <f>สกลนคร!AH128</f>
        <v>2461401.77</v>
      </c>
      <c r="M813" s="149">
        <f>สกลนคร!AI128</f>
        <v>2090966.19</v>
      </c>
      <c r="N813" s="145"/>
      <c r="O813" s="145"/>
      <c r="P813" s="145"/>
      <c r="Q813" s="137">
        <f t="shared" si="93"/>
        <v>370435.58000000007</v>
      </c>
      <c r="R813" s="138">
        <f t="shared" si="94"/>
        <v>546.7351776988005</v>
      </c>
    </row>
    <row r="814" spans="1:18" x14ac:dyDescent="0.35">
      <c r="A814" s="144">
        <v>6</v>
      </c>
      <c r="B814" s="145" t="s">
        <v>61</v>
      </c>
      <c r="C814" s="145" t="s">
        <v>504</v>
      </c>
      <c r="D814" s="145" t="s">
        <v>138</v>
      </c>
      <c r="E814" s="145" t="s">
        <v>505</v>
      </c>
      <c r="F814" s="145" t="s">
        <v>180</v>
      </c>
      <c r="G814" s="145" t="s">
        <v>1209</v>
      </c>
      <c r="H814" s="146">
        <v>6455</v>
      </c>
      <c r="I814" s="144">
        <v>5</v>
      </c>
      <c r="J814" s="149">
        <f>สกลนคร!F129</f>
        <v>1017165.12</v>
      </c>
      <c r="K814" s="148">
        <f>สกลนคร!AG129</f>
        <v>1134130</v>
      </c>
      <c r="L814" s="149">
        <f>สกลนคร!AH129</f>
        <v>2504036.63</v>
      </c>
      <c r="M814" s="149">
        <f>สกลนคร!AI129</f>
        <v>2087899.23</v>
      </c>
      <c r="N814" s="145"/>
      <c r="O814" s="145"/>
      <c r="P814" s="145"/>
      <c r="Q814" s="137">
        <f t="shared" si="93"/>
        <v>416137.39999999991</v>
      </c>
      <c r="R814" s="138">
        <f t="shared" si="94"/>
        <v>387.9220185902401</v>
      </c>
    </row>
    <row r="815" spans="1:18" x14ac:dyDescent="0.35">
      <c r="A815" s="144">
        <v>7</v>
      </c>
      <c r="B815" s="145" t="s">
        <v>61</v>
      </c>
      <c r="C815" s="145" t="s">
        <v>504</v>
      </c>
      <c r="D815" s="145" t="s">
        <v>138</v>
      </c>
      <c r="E815" s="145" t="s">
        <v>505</v>
      </c>
      <c r="F815" s="145" t="s">
        <v>180</v>
      </c>
      <c r="G815" s="145" t="s">
        <v>1210</v>
      </c>
      <c r="H815" s="146">
        <v>1661</v>
      </c>
      <c r="I815" s="144">
        <v>2</v>
      </c>
      <c r="J815" s="149">
        <f>สกลนคร!F130</f>
        <v>256409.49</v>
      </c>
      <c r="K815" s="148">
        <f>สกลนคร!AG130</f>
        <v>312615.12</v>
      </c>
      <c r="L815" s="149">
        <f>สกลนคร!AH130</f>
        <v>1454661.44</v>
      </c>
      <c r="M815" s="149">
        <f>สกลนคร!AI130</f>
        <v>1271529.0299999998</v>
      </c>
      <c r="N815" s="145"/>
      <c r="O815" s="145"/>
      <c r="P815" s="145"/>
      <c r="Q815" s="137">
        <f t="shared" si="93"/>
        <v>183132.41000000015</v>
      </c>
      <c r="R815" s="138">
        <f t="shared" si="94"/>
        <v>875.77449729078864</v>
      </c>
    </row>
    <row r="816" spans="1:18" x14ac:dyDescent="0.35">
      <c r="A816" s="144">
        <v>8</v>
      </c>
      <c r="B816" s="145" t="s">
        <v>61</v>
      </c>
      <c r="C816" s="145" t="s">
        <v>504</v>
      </c>
      <c r="D816" s="145" t="s">
        <v>138</v>
      </c>
      <c r="E816" s="145" t="s">
        <v>505</v>
      </c>
      <c r="F816" s="145" t="s">
        <v>180</v>
      </c>
      <c r="G816" s="145" t="s">
        <v>1211</v>
      </c>
      <c r="H816" s="146">
        <v>1935</v>
      </c>
      <c r="I816" s="144">
        <v>2</v>
      </c>
      <c r="J816" s="149">
        <f>สกลนคร!F131</f>
        <v>271144.65000000002</v>
      </c>
      <c r="K816" s="148">
        <f>สกลนคร!AG131</f>
        <v>333417.39</v>
      </c>
      <c r="L816" s="149">
        <f>สกลนคร!AH131</f>
        <v>1248948.06</v>
      </c>
      <c r="M816" s="149">
        <f>สกลนคร!AI131</f>
        <v>1193659.69</v>
      </c>
      <c r="N816" s="145"/>
      <c r="O816" s="145"/>
      <c r="P816" s="145"/>
      <c r="Q816" s="137">
        <f t="shared" si="93"/>
        <v>55288.370000000112</v>
      </c>
      <c r="R816" s="138">
        <f t="shared" si="94"/>
        <v>645.45119379844959</v>
      </c>
    </row>
    <row r="817" spans="1:18" x14ac:dyDescent="0.35">
      <c r="A817" s="144">
        <v>9</v>
      </c>
      <c r="B817" s="145" t="s">
        <v>61</v>
      </c>
      <c r="C817" s="145" t="s">
        <v>504</v>
      </c>
      <c r="D817" s="145" t="s">
        <v>138</v>
      </c>
      <c r="E817" s="145" t="s">
        <v>505</v>
      </c>
      <c r="F817" s="145" t="s">
        <v>180</v>
      </c>
      <c r="G817" s="145" t="s">
        <v>1212</v>
      </c>
      <c r="H817" s="146">
        <v>4296</v>
      </c>
      <c r="I817" s="144">
        <v>3</v>
      </c>
      <c r="J817" s="149">
        <f>สกลนคร!F132</f>
        <v>465121.85</v>
      </c>
      <c r="K817" s="148">
        <f>สกลนคร!AG132</f>
        <v>524668.13</v>
      </c>
      <c r="L817" s="149">
        <f>สกลนคร!AH132</f>
        <v>2030561.83</v>
      </c>
      <c r="M817" s="149">
        <f>สกลนคร!AI132</f>
        <v>1809688.34</v>
      </c>
      <c r="N817" s="145"/>
      <c r="O817" s="145"/>
      <c r="P817" s="145"/>
      <c r="Q817" s="137">
        <f t="shared" si="93"/>
        <v>220873.49</v>
      </c>
      <c r="R817" s="138">
        <f t="shared" si="94"/>
        <v>472.66336824953447</v>
      </c>
    </row>
    <row r="818" spans="1:18" x14ac:dyDescent="0.35">
      <c r="A818" s="144">
        <v>10</v>
      </c>
      <c r="B818" s="145" t="s">
        <v>61</v>
      </c>
      <c r="C818" s="145" t="s">
        <v>504</v>
      </c>
      <c r="D818" s="145" t="s">
        <v>138</v>
      </c>
      <c r="E818" s="145" t="s">
        <v>505</v>
      </c>
      <c r="F818" s="145" t="s">
        <v>180</v>
      </c>
      <c r="G818" s="145" t="s">
        <v>1213</v>
      </c>
      <c r="H818" s="146">
        <v>4985</v>
      </c>
      <c r="I818" s="144">
        <v>4</v>
      </c>
      <c r="J818" s="149">
        <f>สกลนคร!F133</f>
        <v>623062.81000000006</v>
      </c>
      <c r="K818" s="148">
        <f>สกลนคร!AG133</f>
        <v>759557.93</v>
      </c>
      <c r="L818" s="149">
        <f>สกลนคร!AH133</f>
        <v>2011294.84</v>
      </c>
      <c r="M818" s="149">
        <f>สกลนคร!AI133</f>
        <v>1874241.06</v>
      </c>
      <c r="N818" s="145"/>
      <c r="O818" s="145"/>
      <c r="P818" s="145"/>
      <c r="Q818" s="137">
        <f t="shared" si="93"/>
        <v>137053.78000000003</v>
      </c>
      <c r="R818" s="138">
        <f t="shared" si="94"/>
        <v>403.46937612838519</v>
      </c>
    </row>
    <row r="819" spans="1:18" x14ac:dyDescent="0.35">
      <c r="A819" s="144">
        <v>11</v>
      </c>
      <c r="B819" s="145" t="s">
        <v>61</v>
      </c>
      <c r="C819" s="145" t="s">
        <v>504</v>
      </c>
      <c r="D819" s="145" t="s">
        <v>138</v>
      </c>
      <c r="E819" s="145" t="s">
        <v>505</v>
      </c>
      <c r="F819" s="145" t="s">
        <v>180</v>
      </c>
      <c r="G819" s="145" t="s">
        <v>1214</v>
      </c>
      <c r="H819" s="146">
        <v>6488</v>
      </c>
      <c r="I819" s="144">
        <v>5</v>
      </c>
      <c r="J819" s="149">
        <f>สกลนคร!F134</f>
        <v>380438.31</v>
      </c>
      <c r="K819" s="148">
        <f>สกลนคร!AG134</f>
        <v>510134.58</v>
      </c>
      <c r="L819" s="149">
        <f>สกลนคร!AH134</f>
        <v>1967294.74</v>
      </c>
      <c r="M819" s="149">
        <f>สกลนคร!AI134</f>
        <v>2034810.6199999999</v>
      </c>
      <c r="N819" s="145"/>
      <c r="O819" s="145"/>
      <c r="P819" s="145"/>
      <c r="Q819" s="137">
        <f t="shared" si="93"/>
        <v>-67515.879999999888</v>
      </c>
      <c r="R819" s="138">
        <f t="shared" si="94"/>
        <v>303.22052096177561</v>
      </c>
    </row>
    <row r="820" spans="1:18" x14ac:dyDescent="0.35">
      <c r="A820" s="144">
        <v>12</v>
      </c>
      <c r="B820" s="145" t="s">
        <v>61</v>
      </c>
      <c r="C820" s="145" t="s">
        <v>504</v>
      </c>
      <c r="D820" s="145" t="s">
        <v>138</v>
      </c>
      <c r="E820" s="145" t="s">
        <v>505</v>
      </c>
      <c r="F820" s="145" t="s">
        <v>180</v>
      </c>
      <c r="G820" s="145" t="s">
        <v>1215</v>
      </c>
      <c r="H820" s="146">
        <v>789</v>
      </c>
      <c r="I820" s="144">
        <v>1</v>
      </c>
      <c r="J820" s="149">
        <f>สกลนคร!F135</f>
        <v>128874.57</v>
      </c>
      <c r="K820" s="148">
        <f>สกลนคร!AG135</f>
        <v>128082.15000000002</v>
      </c>
      <c r="L820" s="149">
        <f>สกลนคร!AH135</f>
        <v>1235750.99</v>
      </c>
      <c r="M820" s="149">
        <f>สกลนคร!AI135</f>
        <v>1180932.78</v>
      </c>
      <c r="N820" s="145"/>
      <c r="O820" s="145"/>
      <c r="P820" s="145"/>
      <c r="Q820" s="137">
        <f t="shared" si="93"/>
        <v>54818.209999999963</v>
      </c>
      <c r="R820" s="138">
        <f t="shared" si="94"/>
        <v>1566.2243219264892</v>
      </c>
    </row>
    <row r="821" spans="1:18" s="156" customFormat="1" x14ac:dyDescent="0.35">
      <c r="A821" s="150">
        <v>11</v>
      </c>
      <c r="B821" s="151" t="s">
        <v>61</v>
      </c>
      <c r="C821" s="151"/>
      <c r="D821" s="151"/>
      <c r="E821" s="151" t="s">
        <v>77</v>
      </c>
      <c r="F821" s="151"/>
      <c r="G821" s="151" t="s">
        <v>507</v>
      </c>
      <c r="H821" s="157">
        <f>SUM(H809:H820)</f>
        <v>42548</v>
      </c>
      <c r="I821" s="150"/>
      <c r="J821" s="153">
        <f>SUM(J809:J820)</f>
        <v>4601316.2600000007</v>
      </c>
      <c r="K821" s="153">
        <f t="shared" ref="K821:M821" si="98">SUM(K809:K820)</f>
        <v>5496751.1500000004</v>
      </c>
      <c r="L821" s="153">
        <f t="shared" si="98"/>
        <v>20930693.799999997</v>
      </c>
      <c r="M821" s="153">
        <f t="shared" si="98"/>
        <v>18882150.539999999</v>
      </c>
      <c r="N821" s="151">
        <v>11</v>
      </c>
      <c r="O821" s="151">
        <v>11</v>
      </c>
      <c r="P821" s="151">
        <f>N821-O821</f>
        <v>0</v>
      </c>
      <c r="Q821" s="154">
        <f t="shared" si="93"/>
        <v>2048543.2599999979</v>
      </c>
      <c r="R821" s="155">
        <f>L821/H821</f>
        <v>491.93131992103031</v>
      </c>
    </row>
    <row r="822" spans="1:18" x14ac:dyDescent="0.35">
      <c r="A822" s="144">
        <v>1</v>
      </c>
      <c r="B822" s="145" t="s">
        <v>61</v>
      </c>
      <c r="C822" s="145" t="s">
        <v>508</v>
      </c>
      <c r="D822" s="145" t="s">
        <v>154</v>
      </c>
      <c r="E822" s="145" t="s">
        <v>509</v>
      </c>
      <c r="F822" s="145" t="s">
        <v>210</v>
      </c>
      <c r="G822" s="145" t="s">
        <v>510</v>
      </c>
      <c r="H822" s="146"/>
      <c r="I822" s="144"/>
      <c r="J822" s="147"/>
      <c r="K822" s="148"/>
      <c r="L822" s="149"/>
      <c r="M822" s="149"/>
      <c r="N822" s="145"/>
      <c r="O822" s="145"/>
      <c r="P822" s="145"/>
    </row>
    <row r="823" spans="1:18" x14ac:dyDescent="0.35">
      <c r="A823" s="144">
        <v>2</v>
      </c>
      <c r="B823" s="145" t="s">
        <v>61</v>
      </c>
      <c r="C823" s="145" t="s">
        <v>508</v>
      </c>
      <c r="D823" s="145" t="s">
        <v>154</v>
      </c>
      <c r="E823" s="145" t="s">
        <v>509</v>
      </c>
      <c r="F823" s="145" t="s">
        <v>180</v>
      </c>
      <c r="G823" s="145" t="s">
        <v>1216</v>
      </c>
      <c r="H823" s="146">
        <v>8307</v>
      </c>
      <c r="I823" s="144">
        <v>5</v>
      </c>
      <c r="J823" s="149">
        <f>สกลนคร!F136</f>
        <v>626685.07999999996</v>
      </c>
      <c r="K823" s="148">
        <f>สกลนคร!AG136</f>
        <v>766589</v>
      </c>
      <c r="L823" s="149">
        <f>สกลนคร!AH136</f>
        <v>3669419.88</v>
      </c>
      <c r="M823" s="149">
        <f>สกลนคร!AI136</f>
        <v>3278984.0900000003</v>
      </c>
      <c r="N823" s="145"/>
      <c r="O823" s="145"/>
      <c r="P823" s="145"/>
      <c r="Q823" s="137">
        <f t="shared" si="93"/>
        <v>390435.78999999957</v>
      </c>
      <c r="R823" s="138">
        <f t="shared" si="94"/>
        <v>441.72624052004335</v>
      </c>
    </row>
    <row r="824" spans="1:18" x14ac:dyDescent="0.35">
      <c r="A824" s="144">
        <v>3</v>
      </c>
      <c r="B824" s="145" t="s">
        <v>61</v>
      </c>
      <c r="C824" s="145" t="s">
        <v>508</v>
      </c>
      <c r="D824" s="145" t="s">
        <v>154</v>
      </c>
      <c r="E824" s="145" t="s">
        <v>509</v>
      </c>
      <c r="F824" s="145" t="s">
        <v>180</v>
      </c>
      <c r="G824" s="145" t="s">
        <v>1217</v>
      </c>
      <c r="H824" s="146">
        <v>4857</v>
      </c>
      <c r="I824" s="144">
        <v>4</v>
      </c>
      <c r="J824" s="149">
        <f>สกลนคร!F137</f>
        <v>198136.1</v>
      </c>
      <c r="K824" s="148">
        <f>สกลนคร!AG137</f>
        <v>397152.26</v>
      </c>
      <c r="L824" s="149">
        <f>สกลนคร!AH137</f>
        <v>2605147.8200000003</v>
      </c>
      <c r="M824" s="149">
        <f>สกลนคร!AI137</f>
        <v>2446078.81</v>
      </c>
      <c r="N824" s="145"/>
      <c r="O824" s="145"/>
      <c r="P824" s="145"/>
      <c r="Q824" s="137">
        <f t="shared" si="93"/>
        <v>159069.01000000024</v>
      </c>
      <c r="R824" s="138">
        <f t="shared" si="94"/>
        <v>536.36973852172127</v>
      </c>
    </row>
    <row r="825" spans="1:18" x14ac:dyDescent="0.35">
      <c r="A825" s="144">
        <v>4</v>
      </c>
      <c r="B825" s="145" t="s">
        <v>61</v>
      </c>
      <c r="C825" s="145" t="s">
        <v>508</v>
      </c>
      <c r="D825" s="145" t="s">
        <v>154</v>
      </c>
      <c r="E825" s="145" t="s">
        <v>509</v>
      </c>
      <c r="F825" s="145" t="s">
        <v>180</v>
      </c>
      <c r="G825" s="145" t="s">
        <v>1218</v>
      </c>
      <c r="H825" s="146">
        <v>4343</v>
      </c>
      <c r="I825" s="144">
        <v>3</v>
      </c>
      <c r="J825" s="149">
        <f>สกลนคร!F138</f>
        <v>219644.15</v>
      </c>
      <c r="K825" s="148">
        <f>สกลนคร!AG138</f>
        <v>380212.57999999996</v>
      </c>
      <c r="L825" s="149">
        <f>สกลนคร!AH138</f>
        <v>2155037.59</v>
      </c>
      <c r="M825" s="149">
        <f>สกลนคร!AI138</f>
        <v>2274968.56</v>
      </c>
      <c r="N825" s="145"/>
      <c r="O825" s="145"/>
      <c r="P825" s="145"/>
      <c r="Q825" s="137">
        <f t="shared" si="93"/>
        <v>-119930.9700000002</v>
      </c>
      <c r="R825" s="138">
        <f t="shared" si="94"/>
        <v>496.20943817637573</v>
      </c>
    </row>
    <row r="826" spans="1:18" x14ac:dyDescent="0.35">
      <c r="A826" s="144">
        <v>5</v>
      </c>
      <c r="B826" s="145" t="s">
        <v>61</v>
      </c>
      <c r="C826" s="145" t="s">
        <v>508</v>
      </c>
      <c r="D826" s="145" t="s">
        <v>154</v>
      </c>
      <c r="E826" s="145" t="s">
        <v>509</v>
      </c>
      <c r="F826" s="145" t="s">
        <v>180</v>
      </c>
      <c r="G826" s="145" t="s">
        <v>1219</v>
      </c>
      <c r="H826" s="146">
        <v>4628</v>
      </c>
      <c r="I826" s="144">
        <v>4</v>
      </c>
      <c r="J826" s="149">
        <f>สกลนคร!F139</f>
        <v>394165.1</v>
      </c>
      <c r="K826" s="148">
        <f>สกลนคร!AG139</f>
        <v>482332.93999999994</v>
      </c>
      <c r="L826" s="149">
        <f>สกลนคร!AH139</f>
        <v>1522678.77</v>
      </c>
      <c r="M826" s="149">
        <f>สกลนคร!AI139</f>
        <v>1410982.11</v>
      </c>
      <c r="N826" s="145"/>
      <c r="O826" s="145"/>
      <c r="P826" s="145"/>
      <c r="Q826" s="137">
        <f t="shared" si="93"/>
        <v>111696.65999999992</v>
      </c>
      <c r="R826" s="138">
        <f t="shared" si="94"/>
        <v>329.01442739844424</v>
      </c>
    </row>
    <row r="827" spans="1:18" x14ac:dyDescent="0.35">
      <c r="A827" s="144">
        <v>6</v>
      </c>
      <c r="B827" s="145" t="s">
        <v>61</v>
      </c>
      <c r="C827" s="145" t="s">
        <v>508</v>
      </c>
      <c r="D827" s="145" t="s">
        <v>154</v>
      </c>
      <c r="E827" s="145" t="s">
        <v>509</v>
      </c>
      <c r="F827" s="145" t="s">
        <v>180</v>
      </c>
      <c r="G827" s="145" t="s">
        <v>1220</v>
      </c>
      <c r="H827" s="146">
        <v>5183</v>
      </c>
      <c r="I827" s="144">
        <v>4</v>
      </c>
      <c r="J827" s="149">
        <f>สกลนคร!F140</f>
        <v>234526.01</v>
      </c>
      <c r="K827" s="148">
        <f>สกลนคร!AG140</f>
        <v>382264.66000000003</v>
      </c>
      <c r="L827" s="149">
        <f>สกลนคร!AH140</f>
        <v>2287059.81</v>
      </c>
      <c r="M827" s="149">
        <f>สกลนคร!AI140</f>
        <v>2260366.14</v>
      </c>
      <c r="N827" s="145"/>
      <c r="O827" s="145"/>
      <c r="P827" s="145"/>
      <c r="Q827" s="137">
        <f t="shared" si="93"/>
        <v>26693.669999999925</v>
      </c>
      <c r="R827" s="138">
        <f t="shared" si="94"/>
        <v>441.2617808219178</v>
      </c>
    </row>
    <row r="828" spans="1:18" x14ac:dyDescent="0.35">
      <c r="A828" s="144">
        <v>7</v>
      </c>
      <c r="B828" s="145" t="s">
        <v>61</v>
      </c>
      <c r="C828" s="145" t="s">
        <v>508</v>
      </c>
      <c r="D828" s="145" t="s">
        <v>154</v>
      </c>
      <c r="E828" s="145" t="s">
        <v>509</v>
      </c>
      <c r="F828" s="145" t="s">
        <v>180</v>
      </c>
      <c r="G828" s="145" t="s">
        <v>1221</v>
      </c>
      <c r="H828" s="146">
        <v>3400</v>
      </c>
      <c r="I828" s="144">
        <v>3</v>
      </c>
      <c r="J828" s="149">
        <f>สกลนคร!F141</f>
        <v>535287.48</v>
      </c>
      <c r="K828" s="148">
        <f>สกลนคร!AG141</f>
        <v>646572.05999999994</v>
      </c>
      <c r="L828" s="149">
        <f>สกลนคร!AH141</f>
        <v>2360835.9000000004</v>
      </c>
      <c r="M828" s="149">
        <f>สกลนคร!AI141</f>
        <v>1832892.04</v>
      </c>
      <c r="N828" s="145"/>
      <c r="O828" s="145"/>
      <c r="P828" s="145"/>
      <c r="Q828" s="137">
        <f t="shared" si="93"/>
        <v>527943.86000000034</v>
      </c>
      <c r="R828" s="138">
        <f t="shared" si="94"/>
        <v>694.36350000000016</v>
      </c>
    </row>
    <row r="829" spans="1:18" x14ac:dyDescent="0.35">
      <c r="A829" s="144">
        <v>8</v>
      </c>
      <c r="B829" s="145" t="s">
        <v>61</v>
      </c>
      <c r="C829" s="145" t="s">
        <v>508</v>
      </c>
      <c r="D829" s="145" t="s">
        <v>154</v>
      </c>
      <c r="E829" s="145" t="s">
        <v>509</v>
      </c>
      <c r="F829" s="145" t="s">
        <v>180</v>
      </c>
      <c r="G829" s="145" t="s">
        <v>1222</v>
      </c>
      <c r="H829" s="146">
        <v>7272</v>
      </c>
      <c r="I829" s="144">
        <v>5</v>
      </c>
      <c r="J829" s="149">
        <f>สกลนคร!F142</f>
        <v>478714.34</v>
      </c>
      <c r="K829" s="148">
        <f>สกลนคร!AG142</f>
        <v>511718.02</v>
      </c>
      <c r="L829" s="149">
        <f>สกลนคร!AH142</f>
        <v>2059863.65</v>
      </c>
      <c r="M829" s="149">
        <f>สกลนคร!AI142</f>
        <v>1733980.2000000002</v>
      </c>
      <c r="N829" s="145"/>
      <c r="O829" s="145"/>
      <c r="P829" s="145"/>
      <c r="Q829" s="137">
        <f t="shared" si="93"/>
        <v>325883.44999999972</v>
      </c>
      <c r="R829" s="138">
        <f t="shared" si="94"/>
        <v>283.25957783278329</v>
      </c>
    </row>
    <row r="830" spans="1:18" x14ac:dyDescent="0.35">
      <c r="A830" s="144">
        <v>9</v>
      </c>
      <c r="B830" s="145" t="s">
        <v>61</v>
      </c>
      <c r="C830" s="145" t="s">
        <v>508</v>
      </c>
      <c r="D830" s="145" t="s">
        <v>154</v>
      </c>
      <c r="E830" s="145" t="s">
        <v>509</v>
      </c>
      <c r="F830" s="145" t="s">
        <v>180</v>
      </c>
      <c r="G830" s="145" t="s">
        <v>1223</v>
      </c>
      <c r="H830" s="146">
        <v>4130</v>
      </c>
      <c r="I830" s="144">
        <v>3</v>
      </c>
      <c r="J830" s="149">
        <f>สกลนคร!F143</f>
        <v>184531.26</v>
      </c>
      <c r="K830" s="148">
        <f>สกลนคร!AG143</f>
        <v>209757.18000000002</v>
      </c>
      <c r="L830" s="149">
        <f>สกลนคร!AH143</f>
        <v>2377170.0700000003</v>
      </c>
      <c r="M830" s="149">
        <f>สกลนคร!AI143</f>
        <v>2316866.31</v>
      </c>
      <c r="N830" s="145"/>
      <c r="O830" s="145"/>
      <c r="P830" s="145"/>
      <c r="Q830" s="137">
        <f t="shared" si="93"/>
        <v>60303.760000000242</v>
      </c>
      <c r="R830" s="138">
        <f t="shared" si="94"/>
        <v>575.58597336561752</v>
      </c>
    </row>
    <row r="831" spans="1:18" x14ac:dyDescent="0.35">
      <c r="A831" s="144">
        <v>10</v>
      </c>
      <c r="B831" s="145" t="s">
        <v>61</v>
      </c>
      <c r="C831" s="145" t="s">
        <v>508</v>
      </c>
      <c r="D831" s="145" t="s">
        <v>154</v>
      </c>
      <c r="E831" s="145" t="s">
        <v>509</v>
      </c>
      <c r="F831" s="145" t="s">
        <v>180</v>
      </c>
      <c r="G831" s="145" t="s">
        <v>1224</v>
      </c>
      <c r="H831" s="146">
        <v>3177</v>
      </c>
      <c r="I831" s="144">
        <v>3</v>
      </c>
      <c r="J831" s="149">
        <f>สกลนคร!F144</f>
        <v>676836.43</v>
      </c>
      <c r="K831" s="148">
        <f>สกลนคร!AG144</f>
        <v>753371.60000000009</v>
      </c>
      <c r="L831" s="149">
        <f>สกลนคร!AH144</f>
        <v>2417313.67</v>
      </c>
      <c r="M831" s="149">
        <f>สกลนคร!AI144</f>
        <v>1891444.07</v>
      </c>
      <c r="N831" s="145"/>
      <c r="O831" s="145"/>
      <c r="P831" s="145"/>
      <c r="Q831" s="137">
        <f t="shared" si="93"/>
        <v>525869.59999999986</v>
      </c>
      <c r="R831" s="138">
        <f t="shared" si="94"/>
        <v>760.87934214667928</v>
      </c>
    </row>
    <row r="832" spans="1:18" x14ac:dyDescent="0.35">
      <c r="A832" s="144">
        <v>11</v>
      </c>
      <c r="B832" s="145" t="s">
        <v>61</v>
      </c>
      <c r="C832" s="145" t="s">
        <v>508</v>
      </c>
      <c r="D832" s="145" t="s">
        <v>154</v>
      </c>
      <c r="E832" s="145" t="s">
        <v>509</v>
      </c>
      <c r="F832" s="145" t="s">
        <v>180</v>
      </c>
      <c r="G832" s="145" t="s">
        <v>1225</v>
      </c>
      <c r="H832" s="146">
        <v>5043</v>
      </c>
      <c r="I832" s="144">
        <v>4</v>
      </c>
      <c r="J832" s="149">
        <f>สกลนคร!F145</f>
        <v>160840.71</v>
      </c>
      <c r="K832" s="148">
        <f>สกลนคร!AG145</f>
        <v>274666.34999999998</v>
      </c>
      <c r="L832" s="149">
        <f>สกลนคร!AH145</f>
        <v>2889881.67</v>
      </c>
      <c r="M832" s="149">
        <f>สกลนคร!AI145</f>
        <v>2608386.6300000004</v>
      </c>
      <c r="N832" s="145"/>
      <c r="O832" s="145"/>
      <c r="P832" s="145"/>
      <c r="Q832" s="137">
        <f t="shared" si="93"/>
        <v>281495.03999999957</v>
      </c>
      <c r="R832" s="138">
        <f t="shared" si="94"/>
        <v>573.04812016656751</v>
      </c>
    </row>
    <row r="833" spans="1:18" x14ac:dyDescent="0.35">
      <c r="A833" s="144">
        <v>12</v>
      </c>
      <c r="B833" s="145" t="s">
        <v>61</v>
      </c>
      <c r="C833" s="145" t="s">
        <v>508</v>
      </c>
      <c r="D833" s="145" t="s">
        <v>154</v>
      </c>
      <c r="E833" s="145" t="s">
        <v>509</v>
      </c>
      <c r="F833" s="145" t="s">
        <v>180</v>
      </c>
      <c r="G833" s="145" t="s">
        <v>1226</v>
      </c>
      <c r="H833" s="146">
        <v>4781</v>
      </c>
      <c r="I833" s="144">
        <v>4</v>
      </c>
      <c r="J833" s="149">
        <f>สกลนคร!F146</f>
        <v>284044.34000000003</v>
      </c>
      <c r="K833" s="148">
        <f>สกลนคร!AG146</f>
        <v>445214.22</v>
      </c>
      <c r="L833" s="149">
        <f>สกลนคร!AH146</f>
        <v>2761611.08</v>
      </c>
      <c r="M833" s="149">
        <f>สกลนคร!AI146</f>
        <v>2496846.8999999994</v>
      </c>
      <c r="N833" s="145"/>
      <c r="O833" s="145"/>
      <c r="P833" s="145"/>
      <c r="Q833" s="137">
        <f t="shared" si="93"/>
        <v>264764.18000000063</v>
      </c>
      <c r="R833" s="138">
        <f t="shared" si="94"/>
        <v>577.62206233005645</v>
      </c>
    </row>
    <row r="834" spans="1:18" x14ac:dyDescent="0.35">
      <c r="A834" s="144">
        <v>13</v>
      </c>
      <c r="B834" s="145" t="s">
        <v>61</v>
      </c>
      <c r="C834" s="145" t="s">
        <v>508</v>
      </c>
      <c r="D834" s="145" t="s">
        <v>154</v>
      </c>
      <c r="E834" s="145" t="s">
        <v>509</v>
      </c>
      <c r="F834" s="145" t="s">
        <v>180</v>
      </c>
      <c r="G834" s="145" t="s">
        <v>1227</v>
      </c>
      <c r="H834" s="146">
        <v>7022</v>
      </c>
      <c r="I834" s="144">
        <v>5</v>
      </c>
      <c r="J834" s="149">
        <f>สกลนคร!F147</f>
        <v>400828.12</v>
      </c>
      <c r="K834" s="148">
        <f>สกลนคร!AG147</f>
        <v>726434.09</v>
      </c>
      <c r="L834" s="149">
        <f>สกลนคร!AH147</f>
        <v>2383195.8499999996</v>
      </c>
      <c r="M834" s="149">
        <f>สกลนคร!AI147</f>
        <v>1881368.6500000004</v>
      </c>
      <c r="N834" s="145"/>
      <c r="O834" s="145"/>
      <c r="P834" s="145"/>
      <c r="Q834" s="137">
        <f t="shared" si="93"/>
        <v>501827.19999999925</v>
      </c>
      <c r="R834" s="138">
        <f t="shared" si="94"/>
        <v>339.38989604101391</v>
      </c>
    </row>
    <row r="835" spans="1:18" x14ac:dyDescent="0.35">
      <c r="A835" s="144">
        <v>14</v>
      </c>
      <c r="B835" s="145" t="s">
        <v>61</v>
      </c>
      <c r="C835" s="145" t="s">
        <v>508</v>
      </c>
      <c r="D835" s="145" t="s">
        <v>154</v>
      </c>
      <c r="E835" s="145" t="s">
        <v>509</v>
      </c>
      <c r="F835" s="145" t="s">
        <v>180</v>
      </c>
      <c r="G835" s="145" t="s">
        <v>1228</v>
      </c>
      <c r="H835" s="146">
        <v>5099</v>
      </c>
      <c r="I835" s="144">
        <v>4</v>
      </c>
      <c r="J835" s="149">
        <f>สกลนคร!F148</f>
        <v>441537.29</v>
      </c>
      <c r="K835" s="148">
        <f>สกลนคร!AG148</f>
        <v>528925.04999999993</v>
      </c>
      <c r="L835" s="149">
        <f>สกลนคร!AH148</f>
        <v>2222610.42</v>
      </c>
      <c r="M835" s="149">
        <f>สกลนคร!AI148</f>
        <v>2057487.72</v>
      </c>
      <c r="N835" s="145"/>
      <c r="O835" s="145"/>
      <c r="P835" s="145"/>
      <c r="Q835" s="137">
        <f t="shared" si="93"/>
        <v>165122.69999999995</v>
      </c>
      <c r="R835" s="138">
        <f t="shared" si="94"/>
        <v>435.89143361443416</v>
      </c>
    </row>
    <row r="836" spans="1:18" x14ac:dyDescent="0.35">
      <c r="A836" s="144">
        <v>15</v>
      </c>
      <c r="B836" s="145" t="s">
        <v>61</v>
      </c>
      <c r="C836" s="145" t="s">
        <v>508</v>
      </c>
      <c r="D836" s="145" t="s">
        <v>154</v>
      </c>
      <c r="E836" s="145" t="s">
        <v>509</v>
      </c>
      <c r="F836" s="145" t="s">
        <v>180</v>
      </c>
      <c r="G836" s="145" t="s">
        <v>1229</v>
      </c>
      <c r="H836" s="146">
        <v>2341</v>
      </c>
      <c r="I836" s="144">
        <v>2</v>
      </c>
      <c r="J836" s="149">
        <f>สกลนคร!F149</f>
        <v>194660.85</v>
      </c>
      <c r="K836" s="148">
        <f>สกลนคร!AG149</f>
        <v>244566.88</v>
      </c>
      <c r="L836" s="149">
        <f>สกลนคร!AH149</f>
        <v>1188224.28</v>
      </c>
      <c r="M836" s="149">
        <f>สกลนคร!AI149</f>
        <v>1092444.1000000001</v>
      </c>
      <c r="N836" s="145"/>
      <c r="O836" s="145"/>
      <c r="P836" s="145"/>
      <c r="Q836" s="137">
        <f t="shared" si="93"/>
        <v>95780.179999999935</v>
      </c>
      <c r="R836" s="138">
        <f t="shared" si="94"/>
        <v>507.57124305852199</v>
      </c>
    </row>
    <row r="837" spans="1:18" x14ac:dyDescent="0.35">
      <c r="A837" s="144">
        <v>16</v>
      </c>
      <c r="B837" s="145" t="s">
        <v>61</v>
      </c>
      <c r="C837" s="145" t="s">
        <v>508</v>
      </c>
      <c r="D837" s="145" t="s">
        <v>154</v>
      </c>
      <c r="E837" s="145" t="s">
        <v>509</v>
      </c>
      <c r="F837" s="145" t="s">
        <v>180</v>
      </c>
      <c r="G837" s="145" t="s">
        <v>1230</v>
      </c>
      <c r="H837" s="146">
        <v>1923</v>
      </c>
      <c r="I837" s="144">
        <v>2</v>
      </c>
      <c r="J837" s="149">
        <f>สกลนคร!F150</f>
        <v>690887.36</v>
      </c>
      <c r="K837" s="148">
        <f>สกลนคร!AG150</f>
        <v>770289.99</v>
      </c>
      <c r="L837" s="149">
        <f>สกลนคร!AH150</f>
        <v>2092793.4000000001</v>
      </c>
      <c r="M837" s="149">
        <f>สกลนคร!AI150</f>
        <v>1534282.3800000001</v>
      </c>
      <c r="N837" s="145"/>
      <c r="O837" s="145"/>
      <c r="P837" s="145"/>
      <c r="Q837" s="137">
        <f t="shared" si="93"/>
        <v>558511.02</v>
      </c>
      <c r="R837" s="138">
        <f t="shared" si="94"/>
        <v>1088.2960998439939</v>
      </c>
    </row>
    <row r="838" spans="1:18" x14ac:dyDescent="0.35">
      <c r="A838" s="144">
        <v>17</v>
      </c>
      <c r="B838" s="145" t="s">
        <v>61</v>
      </c>
      <c r="C838" s="145" t="s">
        <v>508</v>
      </c>
      <c r="D838" s="145" t="s">
        <v>154</v>
      </c>
      <c r="E838" s="145" t="s">
        <v>509</v>
      </c>
      <c r="F838" s="145" t="s">
        <v>180</v>
      </c>
      <c r="G838" s="145" t="s">
        <v>1231</v>
      </c>
      <c r="H838" s="146">
        <v>1617</v>
      </c>
      <c r="I838" s="144">
        <v>2</v>
      </c>
      <c r="J838" s="149">
        <f>สกลนคร!F151</f>
        <v>213019.09</v>
      </c>
      <c r="K838" s="148">
        <f>สกลนคร!AG151</f>
        <v>267802.15999999997</v>
      </c>
      <c r="L838" s="149">
        <f>สกลนคร!AH151</f>
        <v>911733.05</v>
      </c>
      <c r="M838" s="149">
        <f>สกลนคร!AI151</f>
        <v>846500.47</v>
      </c>
      <c r="N838" s="145"/>
      <c r="O838" s="145"/>
      <c r="P838" s="145"/>
      <c r="Q838" s="137">
        <f t="shared" si="93"/>
        <v>65232.580000000075</v>
      </c>
      <c r="R838" s="138">
        <f t="shared" si="94"/>
        <v>563.84233147804582</v>
      </c>
    </row>
    <row r="839" spans="1:18" x14ac:dyDescent="0.35">
      <c r="A839" s="144">
        <v>18</v>
      </c>
      <c r="B839" s="145" t="s">
        <v>61</v>
      </c>
      <c r="C839" s="145" t="s">
        <v>508</v>
      </c>
      <c r="D839" s="145" t="s">
        <v>154</v>
      </c>
      <c r="E839" s="145" t="s">
        <v>509</v>
      </c>
      <c r="F839" s="145" t="s">
        <v>180</v>
      </c>
      <c r="G839" s="145" t="s">
        <v>1232</v>
      </c>
      <c r="H839" s="146">
        <v>1689</v>
      </c>
      <c r="I839" s="144">
        <v>2</v>
      </c>
      <c r="J839" s="149">
        <f>สกลนคร!F152</f>
        <v>92673.08</v>
      </c>
      <c r="K839" s="148">
        <f>สกลนคร!AG152</f>
        <v>158437.5</v>
      </c>
      <c r="L839" s="149">
        <f>สกลนคร!AH152</f>
        <v>1646954.0699999998</v>
      </c>
      <c r="M839" s="149">
        <f>สกลนคร!AI152</f>
        <v>1521336.99</v>
      </c>
      <c r="N839" s="145"/>
      <c r="O839" s="145"/>
      <c r="P839" s="145"/>
      <c r="Q839" s="137">
        <f t="shared" ref="Q839:Q902" si="99">L839-M839</f>
        <v>125617.07999999984</v>
      </c>
      <c r="R839" s="138">
        <f t="shared" ref="R839:R902" si="100">L839/H839</f>
        <v>975.10602131438714</v>
      </c>
    </row>
    <row r="840" spans="1:18" x14ac:dyDescent="0.35">
      <c r="A840" s="144">
        <v>19</v>
      </c>
      <c r="B840" s="145" t="s">
        <v>61</v>
      </c>
      <c r="C840" s="145" t="s">
        <v>508</v>
      </c>
      <c r="D840" s="145" t="s">
        <v>154</v>
      </c>
      <c r="E840" s="145" t="s">
        <v>509</v>
      </c>
      <c r="F840" s="145" t="s">
        <v>180</v>
      </c>
      <c r="G840" s="145" t="s">
        <v>1233</v>
      </c>
      <c r="H840" s="146">
        <v>4089</v>
      </c>
      <c r="I840" s="144">
        <v>3</v>
      </c>
      <c r="J840" s="149">
        <f>สกลนคร!F153</f>
        <v>191166.12</v>
      </c>
      <c r="K840" s="148">
        <f>สกลนคร!AG153</f>
        <v>318178.88</v>
      </c>
      <c r="L840" s="149">
        <f>สกลนคร!AH153</f>
        <v>2766091.85</v>
      </c>
      <c r="M840" s="149">
        <f>สกลนคร!AI153</f>
        <v>2607428.6199999996</v>
      </c>
      <c r="N840" s="145"/>
      <c r="O840" s="145"/>
      <c r="P840" s="145"/>
      <c r="Q840" s="137">
        <f t="shared" si="99"/>
        <v>158663.23000000045</v>
      </c>
      <c r="R840" s="138">
        <f t="shared" si="100"/>
        <v>676.47147224260209</v>
      </c>
    </row>
    <row r="841" spans="1:18" x14ac:dyDescent="0.35">
      <c r="A841" s="144">
        <v>20</v>
      </c>
      <c r="B841" s="145" t="s">
        <v>61</v>
      </c>
      <c r="C841" s="145" t="s">
        <v>508</v>
      </c>
      <c r="D841" s="145" t="s">
        <v>154</v>
      </c>
      <c r="E841" s="145" t="s">
        <v>509</v>
      </c>
      <c r="F841" s="145" t="s">
        <v>180</v>
      </c>
      <c r="G841" s="145" t="s">
        <v>1234</v>
      </c>
      <c r="H841" s="146">
        <v>5940</v>
      </c>
      <c r="I841" s="144">
        <v>4</v>
      </c>
      <c r="J841" s="149">
        <f>สกลนคร!F154</f>
        <v>717916.16000000003</v>
      </c>
      <c r="K841" s="148">
        <f>สกลนคร!AG154</f>
        <v>864393.58</v>
      </c>
      <c r="L841" s="149">
        <f>สกลนคร!AH154</f>
        <v>2342854.4299999997</v>
      </c>
      <c r="M841" s="149">
        <f>สกลนคร!AI154</f>
        <v>2085769.9100000001</v>
      </c>
      <c r="N841" s="145"/>
      <c r="O841" s="145"/>
      <c r="P841" s="145"/>
      <c r="Q841" s="137">
        <f t="shared" si="99"/>
        <v>257084.51999999955</v>
      </c>
      <c r="R841" s="138">
        <f t="shared" si="100"/>
        <v>394.41993771043764</v>
      </c>
    </row>
    <row r="842" spans="1:18" x14ac:dyDescent="0.35">
      <c r="A842" s="144">
        <v>21</v>
      </c>
      <c r="B842" s="145" t="s">
        <v>61</v>
      </c>
      <c r="C842" s="145" t="s">
        <v>508</v>
      </c>
      <c r="D842" s="145" t="s">
        <v>154</v>
      </c>
      <c r="E842" s="145" t="s">
        <v>509</v>
      </c>
      <c r="F842" s="145" t="s">
        <v>180</v>
      </c>
      <c r="G842" s="145" t="s">
        <v>1235</v>
      </c>
      <c r="H842" s="146">
        <v>3290</v>
      </c>
      <c r="I842" s="144">
        <v>3</v>
      </c>
      <c r="J842" s="149">
        <f>สกลนคร!F155</f>
        <v>393582.97</v>
      </c>
      <c r="K842" s="148">
        <f>สกลนคร!AG155</f>
        <v>524740.16999999993</v>
      </c>
      <c r="L842" s="149">
        <f>สกลนคร!AH155</f>
        <v>1880033.86</v>
      </c>
      <c r="M842" s="149">
        <f>สกลนคร!AI155</f>
        <v>1977095.7</v>
      </c>
      <c r="N842" s="145"/>
      <c r="O842" s="145"/>
      <c r="P842" s="145"/>
      <c r="Q842" s="137">
        <f t="shared" si="99"/>
        <v>-97061.839999999851</v>
      </c>
      <c r="R842" s="138">
        <f t="shared" si="100"/>
        <v>571.4388632218845</v>
      </c>
    </row>
    <row r="843" spans="1:18" s="156" customFormat="1" x14ac:dyDescent="0.35">
      <c r="A843" s="150">
        <v>12</v>
      </c>
      <c r="B843" s="151" t="s">
        <v>61</v>
      </c>
      <c r="C843" s="151"/>
      <c r="D843" s="151"/>
      <c r="E843" s="151" t="s">
        <v>77</v>
      </c>
      <c r="F843" s="151"/>
      <c r="G843" s="151" t="s">
        <v>511</v>
      </c>
      <c r="H843" s="157">
        <f>SUM(H822:H842)</f>
        <v>88131</v>
      </c>
      <c r="I843" s="150"/>
      <c r="J843" s="153">
        <f>SUM(J822:J842)</f>
        <v>7329682.0399999991</v>
      </c>
      <c r="K843" s="153">
        <f t="shared" ref="K843:M843" si="101">SUM(K822:K842)</f>
        <v>9653619.1699999999</v>
      </c>
      <c r="L843" s="153">
        <f t="shared" si="101"/>
        <v>44540511.120000005</v>
      </c>
      <c r="M843" s="153">
        <f t="shared" si="101"/>
        <v>40155510.399999991</v>
      </c>
      <c r="N843" s="151">
        <v>20</v>
      </c>
      <c r="O843" s="151">
        <v>20</v>
      </c>
      <c r="P843" s="151">
        <f>N843-O843</f>
        <v>0</v>
      </c>
      <c r="Q843" s="154">
        <f t="shared" si="99"/>
        <v>4385000.7200000137</v>
      </c>
      <c r="R843" s="155">
        <f>L843/H843</f>
        <v>505.38983013922461</v>
      </c>
    </row>
    <row r="844" spans="1:18" x14ac:dyDescent="0.35">
      <c r="A844" s="144">
        <v>1</v>
      </c>
      <c r="B844" s="145" t="s">
        <v>61</v>
      </c>
      <c r="C844" s="145" t="s">
        <v>512</v>
      </c>
      <c r="D844" s="145" t="s">
        <v>142</v>
      </c>
      <c r="E844" s="145" t="s">
        <v>513</v>
      </c>
      <c r="F844" s="145" t="s">
        <v>210</v>
      </c>
      <c r="G844" s="145" t="s">
        <v>514</v>
      </c>
      <c r="H844" s="146"/>
      <c r="I844" s="144"/>
      <c r="J844" s="147"/>
      <c r="K844" s="148"/>
      <c r="L844" s="149"/>
      <c r="M844" s="149"/>
      <c r="N844" s="145"/>
      <c r="O844" s="145"/>
      <c r="P844" s="145"/>
    </row>
    <row r="845" spans="1:18" x14ac:dyDescent="0.35">
      <c r="A845" s="144">
        <v>2</v>
      </c>
      <c r="B845" s="145" t="s">
        <v>61</v>
      </c>
      <c r="C845" s="145" t="s">
        <v>512</v>
      </c>
      <c r="D845" s="145" t="s">
        <v>142</v>
      </c>
      <c r="E845" s="145" t="s">
        <v>513</v>
      </c>
      <c r="F845" s="145" t="s">
        <v>180</v>
      </c>
      <c r="G845" s="145" t="s">
        <v>1236</v>
      </c>
      <c r="H845" s="146">
        <v>3875</v>
      </c>
      <c r="I845" s="144">
        <v>3</v>
      </c>
      <c r="J845" s="149">
        <f>สกลนคร!F156</f>
        <v>771903.73</v>
      </c>
      <c r="K845" s="148">
        <f>สกลนคร!AG156</f>
        <v>818296.13</v>
      </c>
      <c r="L845" s="149">
        <f>สกลนคร!AH156</f>
        <v>2463649.58</v>
      </c>
      <c r="M845" s="149">
        <f>สกลนคร!AI156</f>
        <v>1930678.1500000001</v>
      </c>
      <c r="N845" s="145"/>
      <c r="O845" s="145"/>
      <c r="P845" s="145"/>
      <c r="Q845" s="137">
        <f t="shared" si="99"/>
        <v>532971.42999999993</v>
      </c>
      <c r="R845" s="138">
        <f t="shared" si="100"/>
        <v>635.78053677419359</v>
      </c>
    </row>
    <row r="846" spans="1:18" x14ac:dyDescent="0.35">
      <c r="A846" s="144">
        <v>3</v>
      </c>
      <c r="B846" s="145" t="s">
        <v>61</v>
      </c>
      <c r="C846" s="145" t="s">
        <v>512</v>
      </c>
      <c r="D846" s="145" t="s">
        <v>142</v>
      </c>
      <c r="E846" s="145" t="s">
        <v>513</v>
      </c>
      <c r="F846" s="145" t="s">
        <v>180</v>
      </c>
      <c r="G846" s="145" t="s">
        <v>1237</v>
      </c>
      <c r="H846" s="146">
        <v>4209</v>
      </c>
      <c r="I846" s="144">
        <v>3</v>
      </c>
      <c r="J846" s="149">
        <f>สกลนคร!F157</f>
        <v>522883.72</v>
      </c>
      <c r="K846" s="148">
        <f>สกลนคร!AG157</f>
        <v>541523.92999999993</v>
      </c>
      <c r="L846" s="149">
        <f>สกลนคร!AH157</f>
        <v>1286855.6299999999</v>
      </c>
      <c r="M846" s="149">
        <f>สกลนคร!AI157</f>
        <v>953702.07</v>
      </c>
      <c r="N846" s="145"/>
      <c r="O846" s="145"/>
      <c r="P846" s="145"/>
      <c r="Q846" s="137">
        <f t="shared" si="99"/>
        <v>333153.55999999994</v>
      </c>
      <c r="R846" s="138">
        <f t="shared" si="100"/>
        <v>305.73904252791635</v>
      </c>
    </row>
    <row r="847" spans="1:18" x14ac:dyDescent="0.35">
      <c r="A847" s="144">
        <v>4</v>
      </c>
      <c r="B847" s="145" t="s">
        <v>61</v>
      </c>
      <c r="C847" s="145" t="s">
        <v>512</v>
      </c>
      <c r="D847" s="145" t="s">
        <v>142</v>
      </c>
      <c r="E847" s="145" t="s">
        <v>513</v>
      </c>
      <c r="F847" s="145" t="s">
        <v>180</v>
      </c>
      <c r="G847" s="145" t="s">
        <v>1238</v>
      </c>
      <c r="H847" s="146">
        <v>5209</v>
      </c>
      <c r="I847" s="144">
        <v>4</v>
      </c>
      <c r="J847" s="149">
        <f>สกลนคร!F158</f>
        <v>920584.65</v>
      </c>
      <c r="K847" s="148">
        <f>สกลนคร!AG158</f>
        <v>983119.5</v>
      </c>
      <c r="L847" s="149">
        <f>สกลนคร!AH158</f>
        <v>1898385.6999999997</v>
      </c>
      <c r="M847" s="149">
        <f>สกลนคร!AI158</f>
        <v>1520853.06</v>
      </c>
      <c r="N847" s="145"/>
      <c r="O847" s="145"/>
      <c r="P847" s="145"/>
      <c r="Q847" s="137">
        <f t="shared" si="99"/>
        <v>377532.63999999966</v>
      </c>
      <c r="R847" s="138">
        <f t="shared" si="100"/>
        <v>364.44340564407753</v>
      </c>
    </row>
    <row r="848" spans="1:18" x14ac:dyDescent="0.35">
      <c r="A848" s="144">
        <v>5</v>
      </c>
      <c r="B848" s="145" t="s">
        <v>61</v>
      </c>
      <c r="C848" s="145" t="s">
        <v>512</v>
      </c>
      <c r="D848" s="145" t="s">
        <v>142</v>
      </c>
      <c r="E848" s="145" t="s">
        <v>513</v>
      </c>
      <c r="F848" s="145" t="s">
        <v>180</v>
      </c>
      <c r="G848" s="145" t="s">
        <v>1239</v>
      </c>
      <c r="H848" s="146">
        <v>5460</v>
      </c>
      <c r="I848" s="144">
        <v>4</v>
      </c>
      <c r="J848" s="149">
        <f>สกลนคร!F159</f>
        <v>1071460.33</v>
      </c>
      <c r="K848" s="148">
        <f>สกลนคร!AG159</f>
        <v>1114302.55</v>
      </c>
      <c r="L848" s="149">
        <f>สกลนคร!AH159</f>
        <v>1918981.6</v>
      </c>
      <c r="M848" s="149">
        <f>สกลนคร!AI159</f>
        <v>1253983.25</v>
      </c>
      <c r="N848" s="145"/>
      <c r="O848" s="145"/>
      <c r="P848" s="145"/>
      <c r="Q848" s="137">
        <f t="shared" si="99"/>
        <v>664998.35000000009</v>
      </c>
      <c r="R848" s="138">
        <f t="shared" si="100"/>
        <v>351.46183150183151</v>
      </c>
    </row>
    <row r="849" spans="1:18" s="156" customFormat="1" x14ac:dyDescent="0.35">
      <c r="A849" s="150">
        <v>13</v>
      </c>
      <c r="B849" s="151" t="s">
        <v>61</v>
      </c>
      <c r="C849" s="151"/>
      <c r="D849" s="151"/>
      <c r="E849" s="151" t="s">
        <v>77</v>
      </c>
      <c r="F849" s="151"/>
      <c r="G849" s="151" t="s">
        <v>515</v>
      </c>
      <c r="H849" s="157">
        <f>SUM(H845:H848)</f>
        <v>18753</v>
      </c>
      <c r="I849" s="150"/>
      <c r="J849" s="153">
        <f>SUM(J844:J848)</f>
        <v>3286832.43</v>
      </c>
      <c r="K849" s="153">
        <f t="shared" ref="K849:M849" si="102">SUM(K844:K848)</f>
        <v>3457242.1100000003</v>
      </c>
      <c r="L849" s="153">
        <f t="shared" si="102"/>
        <v>7567872.5099999998</v>
      </c>
      <c r="M849" s="153">
        <f t="shared" si="102"/>
        <v>5659216.5300000003</v>
      </c>
      <c r="N849" s="151">
        <v>4</v>
      </c>
      <c r="O849" s="151">
        <v>4</v>
      </c>
      <c r="P849" s="151">
        <f>N849-O849</f>
        <v>0</v>
      </c>
      <c r="Q849" s="154">
        <f t="shared" si="99"/>
        <v>1908655.9799999995</v>
      </c>
      <c r="R849" s="155">
        <f>L849/H849</f>
        <v>403.55529835226361</v>
      </c>
    </row>
    <row r="850" spans="1:18" x14ac:dyDescent="0.35">
      <c r="A850" s="144">
        <v>1</v>
      </c>
      <c r="B850" s="145" t="s">
        <v>61</v>
      </c>
      <c r="C850" s="145" t="s">
        <v>516</v>
      </c>
      <c r="D850" s="145" t="s">
        <v>145</v>
      </c>
      <c r="E850" s="145" t="s">
        <v>517</v>
      </c>
      <c r="F850" s="145" t="s">
        <v>210</v>
      </c>
      <c r="G850" s="145" t="s">
        <v>518</v>
      </c>
      <c r="H850" s="146"/>
      <c r="I850" s="144"/>
      <c r="J850" s="147"/>
      <c r="K850" s="148"/>
      <c r="L850" s="149"/>
      <c r="M850" s="149"/>
      <c r="N850" s="145"/>
      <c r="O850" s="145"/>
      <c r="P850" s="145"/>
    </row>
    <row r="851" spans="1:18" x14ac:dyDescent="0.35">
      <c r="A851" s="144">
        <v>2</v>
      </c>
      <c r="B851" s="145" t="s">
        <v>61</v>
      </c>
      <c r="C851" s="145" t="s">
        <v>516</v>
      </c>
      <c r="D851" s="145" t="s">
        <v>145</v>
      </c>
      <c r="E851" s="145" t="s">
        <v>517</v>
      </c>
      <c r="F851" s="145" t="s">
        <v>180</v>
      </c>
      <c r="G851" s="145" t="s">
        <v>1240</v>
      </c>
      <c r="H851" s="146">
        <v>2090</v>
      </c>
      <c r="I851" s="144">
        <v>2</v>
      </c>
      <c r="J851" s="149">
        <f>สกลนคร!F160</f>
        <v>587059.5</v>
      </c>
      <c r="K851" s="148">
        <f>สกลนคร!AG160</f>
        <v>514127.24</v>
      </c>
      <c r="L851" s="149">
        <f>สกลนคร!AH160</f>
        <v>2566990.7399999998</v>
      </c>
      <c r="M851" s="149">
        <f>สกลนคร!AI160</f>
        <v>1939447.74</v>
      </c>
      <c r="N851" s="145"/>
      <c r="O851" s="145"/>
      <c r="P851" s="145"/>
      <c r="Q851" s="137">
        <f t="shared" si="99"/>
        <v>627542.99999999977</v>
      </c>
      <c r="R851" s="138">
        <f t="shared" si="100"/>
        <v>1228.2252344497606</v>
      </c>
    </row>
    <row r="852" spans="1:18" x14ac:dyDescent="0.35">
      <c r="A852" s="144">
        <v>3</v>
      </c>
      <c r="B852" s="145" t="s">
        <v>61</v>
      </c>
      <c r="C852" s="145" t="s">
        <v>516</v>
      </c>
      <c r="D852" s="145" t="s">
        <v>145</v>
      </c>
      <c r="E852" s="145" t="s">
        <v>517</v>
      </c>
      <c r="F852" s="145" t="s">
        <v>180</v>
      </c>
      <c r="G852" s="145" t="s">
        <v>1241</v>
      </c>
      <c r="H852" s="146">
        <v>3852</v>
      </c>
      <c r="I852" s="144">
        <v>3</v>
      </c>
      <c r="J852" s="149" t="s">
        <v>2358</v>
      </c>
      <c r="K852" s="148">
        <f>สกลนคร!AG161</f>
        <v>633512.97</v>
      </c>
      <c r="L852" s="149">
        <f>สกลนคร!AH161</f>
        <v>4030189.17</v>
      </c>
      <c r="M852" s="149">
        <f>สกลนคร!AI161</f>
        <v>2710631.11</v>
      </c>
      <c r="N852" s="145"/>
      <c r="O852" s="145"/>
      <c r="P852" s="145"/>
      <c r="Q852" s="137">
        <f t="shared" si="99"/>
        <v>1319558.06</v>
      </c>
      <c r="R852" s="138">
        <f t="shared" si="100"/>
        <v>1046.258870716511</v>
      </c>
    </row>
    <row r="853" spans="1:18" x14ac:dyDescent="0.35">
      <c r="A853" s="144">
        <v>4</v>
      </c>
      <c r="B853" s="145" t="s">
        <v>61</v>
      </c>
      <c r="C853" s="145" t="s">
        <v>516</v>
      </c>
      <c r="D853" s="145" t="s">
        <v>145</v>
      </c>
      <c r="E853" s="145" t="s">
        <v>517</v>
      </c>
      <c r="F853" s="145" t="s">
        <v>180</v>
      </c>
      <c r="G853" s="145" t="s">
        <v>1242</v>
      </c>
      <c r="H853" s="146">
        <v>4000</v>
      </c>
      <c r="I853" s="144">
        <v>3</v>
      </c>
      <c r="J853" s="149">
        <f>สกลนคร!F162</f>
        <v>495805.81</v>
      </c>
      <c r="K853" s="148">
        <f>สกลนคร!AG162</f>
        <v>514304.28</v>
      </c>
      <c r="L853" s="149">
        <f>สกลนคร!AH162</f>
        <v>3339388.2600000002</v>
      </c>
      <c r="M853" s="149">
        <f>สกลนคร!AI162</f>
        <v>1966866.65</v>
      </c>
      <c r="N853" s="145"/>
      <c r="O853" s="145"/>
      <c r="P853" s="145"/>
      <c r="Q853" s="137">
        <f t="shared" si="99"/>
        <v>1372521.6100000003</v>
      </c>
      <c r="R853" s="138">
        <f t="shared" si="100"/>
        <v>834.84706500000004</v>
      </c>
    </row>
    <row r="854" spans="1:18" x14ac:dyDescent="0.35">
      <c r="A854" s="144">
        <v>5</v>
      </c>
      <c r="B854" s="145" t="s">
        <v>61</v>
      </c>
      <c r="C854" s="145" t="s">
        <v>516</v>
      </c>
      <c r="D854" s="145" t="s">
        <v>145</v>
      </c>
      <c r="E854" s="145" t="s">
        <v>517</v>
      </c>
      <c r="F854" s="145" t="s">
        <v>180</v>
      </c>
      <c r="G854" s="145" t="s">
        <v>1243</v>
      </c>
      <c r="H854" s="146">
        <v>5502</v>
      </c>
      <c r="I854" s="144">
        <v>4</v>
      </c>
      <c r="J854" s="149">
        <f>สกลนคร!F163</f>
        <v>999909.77</v>
      </c>
      <c r="K854" s="148">
        <f>สกลนคร!AG163</f>
        <v>1053842.57</v>
      </c>
      <c r="L854" s="149">
        <f>สกลนคร!AH163</f>
        <v>2748907.9400000004</v>
      </c>
      <c r="M854" s="149">
        <f>สกลนคร!AI163</f>
        <v>2275605.4699999997</v>
      </c>
      <c r="N854" s="145"/>
      <c r="O854" s="145"/>
      <c r="P854" s="145"/>
      <c r="Q854" s="137">
        <f t="shared" si="99"/>
        <v>473302.47000000067</v>
      </c>
      <c r="R854" s="138">
        <f t="shared" si="100"/>
        <v>499.61976372228287</v>
      </c>
    </row>
    <row r="855" spans="1:18" s="156" customFormat="1" x14ac:dyDescent="0.35">
      <c r="A855" s="150">
        <v>14</v>
      </c>
      <c r="B855" s="151" t="s">
        <v>61</v>
      </c>
      <c r="C855" s="151"/>
      <c r="D855" s="151"/>
      <c r="E855" s="151" t="s">
        <v>77</v>
      </c>
      <c r="F855" s="151"/>
      <c r="G855" s="151" t="s">
        <v>519</v>
      </c>
      <c r="H855" s="157">
        <f>SUM(H851:H854)</f>
        <v>15444</v>
      </c>
      <c r="I855" s="150"/>
      <c r="J855" s="153">
        <f>SUM(J850:J854)</f>
        <v>2082775.08</v>
      </c>
      <c r="K855" s="153">
        <f t="shared" ref="K855:M855" si="103">SUM(K850:K854)</f>
        <v>2715787.06</v>
      </c>
      <c r="L855" s="153">
        <f t="shared" si="103"/>
        <v>12685476.109999999</v>
      </c>
      <c r="M855" s="153">
        <f t="shared" si="103"/>
        <v>8892550.9699999988</v>
      </c>
      <c r="N855" s="151">
        <v>4</v>
      </c>
      <c r="O855" s="151">
        <v>4</v>
      </c>
      <c r="P855" s="151">
        <f>N855-O855</f>
        <v>0</v>
      </c>
      <c r="Q855" s="154">
        <f t="shared" si="99"/>
        <v>3792925.1400000006</v>
      </c>
      <c r="R855" s="155">
        <f>L855/H855</f>
        <v>821.38539950789948</v>
      </c>
    </row>
    <row r="856" spans="1:18" x14ac:dyDescent="0.35">
      <c r="A856" s="144">
        <v>1</v>
      </c>
      <c r="B856" s="145" t="s">
        <v>61</v>
      </c>
      <c r="C856" s="145" t="s">
        <v>520</v>
      </c>
      <c r="D856" s="145" t="s">
        <v>148</v>
      </c>
      <c r="E856" s="145" t="s">
        <v>521</v>
      </c>
      <c r="F856" s="145" t="s">
        <v>210</v>
      </c>
      <c r="G856" s="145" t="s">
        <v>522</v>
      </c>
      <c r="H856" s="146"/>
      <c r="I856" s="144"/>
      <c r="J856" s="147"/>
      <c r="K856" s="148"/>
      <c r="L856" s="149"/>
      <c r="M856" s="149"/>
      <c r="N856" s="145"/>
      <c r="O856" s="145"/>
      <c r="P856" s="145"/>
    </row>
    <row r="857" spans="1:18" x14ac:dyDescent="0.35">
      <c r="A857" s="144">
        <v>2</v>
      </c>
      <c r="B857" s="145" t="s">
        <v>61</v>
      </c>
      <c r="C857" s="145" t="s">
        <v>520</v>
      </c>
      <c r="D857" s="145" t="s">
        <v>148</v>
      </c>
      <c r="E857" s="145" t="s">
        <v>521</v>
      </c>
      <c r="F857" s="145" t="s">
        <v>180</v>
      </c>
      <c r="G857" s="145" t="s">
        <v>1244</v>
      </c>
      <c r="H857" s="146">
        <v>2505</v>
      </c>
      <c r="I857" s="144">
        <v>2</v>
      </c>
      <c r="J857" s="149">
        <f>สกลนคร!F164</f>
        <v>951102.06</v>
      </c>
      <c r="K857" s="148">
        <f>สกลนคร!AG164</f>
        <v>985649.19000000006</v>
      </c>
      <c r="L857" s="149">
        <f>สกลนคร!AH164</f>
        <v>1389932.52</v>
      </c>
      <c r="M857" s="149">
        <f>สกลนคร!AI164</f>
        <v>1348533.0699999998</v>
      </c>
      <c r="N857" s="145"/>
      <c r="O857" s="145"/>
      <c r="P857" s="145"/>
      <c r="Q857" s="137">
        <f t="shared" si="99"/>
        <v>41399.450000000186</v>
      </c>
      <c r="R857" s="138">
        <f t="shared" si="100"/>
        <v>554.86328143712581</v>
      </c>
    </row>
    <row r="858" spans="1:18" x14ac:dyDescent="0.35">
      <c r="A858" s="144">
        <v>3</v>
      </c>
      <c r="B858" s="145" t="s">
        <v>61</v>
      </c>
      <c r="C858" s="145" t="s">
        <v>520</v>
      </c>
      <c r="D858" s="145" t="s">
        <v>148</v>
      </c>
      <c r="E858" s="145" t="s">
        <v>521</v>
      </c>
      <c r="F858" s="145" t="s">
        <v>180</v>
      </c>
      <c r="G858" s="145" t="s">
        <v>1245</v>
      </c>
      <c r="H858" s="146">
        <v>3733</v>
      </c>
      <c r="I858" s="144">
        <v>3</v>
      </c>
      <c r="J858" s="149">
        <f>สกลนคร!F165</f>
        <v>801009.4</v>
      </c>
      <c r="K858" s="148">
        <f>สกลนคร!AG165</f>
        <v>836827.13</v>
      </c>
      <c r="L858" s="149">
        <f>สกลนคร!AH165</f>
        <v>1689793.6</v>
      </c>
      <c r="M858" s="149">
        <f>สกลนคร!AI165</f>
        <v>1676905.85</v>
      </c>
      <c r="N858" s="145"/>
      <c r="O858" s="145"/>
      <c r="P858" s="145"/>
      <c r="Q858" s="137">
        <f t="shared" si="99"/>
        <v>12887.75</v>
      </c>
      <c r="R858" s="138">
        <f t="shared" si="100"/>
        <v>452.66370211626042</v>
      </c>
    </row>
    <row r="859" spans="1:18" x14ac:dyDescent="0.35">
      <c r="A859" s="144">
        <v>4</v>
      </c>
      <c r="B859" s="145" t="s">
        <v>61</v>
      </c>
      <c r="C859" s="145" t="s">
        <v>520</v>
      </c>
      <c r="D859" s="145" t="s">
        <v>148</v>
      </c>
      <c r="E859" s="145" t="s">
        <v>521</v>
      </c>
      <c r="F859" s="145" t="s">
        <v>180</v>
      </c>
      <c r="G859" s="145" t="s">
        <v>1246</v>
      </c>
      <c r="H859" s="146">
        <v>5221</v>
      </c>
      <c r="I859" s="144">
        <v>4</v>
      </c>
      <c r="J859" s="149">
        <f>สกลนคร!F166</f>
        <v>337894.86</v>
      </c>
      <c r="K859" s="148">
        <f>สกลนคร!AG166</f>
        <v>377965.4</v>
      </c>
      <c r="L859" s="149">
        <f>สกลนคร!AH166</f>
        <v>1931939.35</v>
      </c>
      <c r="M859" s="149">
        <f>สกลนคร!AI166</f>
        <v>2070093.67</v>
      </c>
      <c r="N859" s="145"/>
      <c r="O859" s="145"/>
      <c r="P859" s="145"/>
      <c r="Q859" s="137">
        <f t="shared" si="99"/>
        <v>-138154.31999999983</v>
      </c>
      <c r="R859" s="138">
        <f t="shared" si="100"/>
        <v>370.0324363148822</v>
      </c>
    </row>
    <row r="860" spans="1:18" x14ac:dyDescent="0.35">
      <c r="A860" s="144">
        <v>5</v>
      </c>
      <c r="B860" s="145" t="s">
        <v>61</v>
      </c>
      <c r="C860" s="145" t="s">
        <v>520</v>
      </c>
      <c r="D860" s="145" t="s">
        <v>148</v>
      </c>
      <c r="E860" s="145" t="s">
        <v>521</v>
      </c>
      <c r="F860" s="145" t="s">
        <v>180</v>
      </c>
      <c r="G860" s="145" t="s">
        <v>1247</v>
      </c>
      <c r="H860" s="146">
        <v>2747</v>
      </c>
      <c r="I860" s="144">
        <v>2</v>
      </c>
      <c r="J860" s="149">
        <f>สกลนคร!F167</f>
        <v>480797.83</v>
      </c>
      <c r="K860" s="148">
        <f>สกลนคร!AG167</f>
        <v>496536.46</v>
      </c>
      <c r="L860" s="149">
        <f>สกลนคร!AH167</f>
        <v>1943767.6400000001</v>
      </c>
      <c r="M860" s="149">
        <f>สกลนคร!AI167</f>
        <v>1959815.05</v>
      </c>
      <c r="N860" s="145"/>
      <c r="O860" s="145"/>
      <c r="P860" s="145"/>
      <c r="Q860" s="137">
        <f t="shared" si="99"/>
        <v>-16047.409999999916</v>
      </c>
      <c r="R860" s="138">
        <f t="shared" si="100"/>
        <v>707.59651983982531</v>
      </c>
    </row>
    <row r="861" spans="1:18" x14ac:dyDescent="0.35">
      <c r="A861" s="144">
        <v>6</v>
      </c>
      <c r="B861" s="145" t="s">
        <v>61</v>
      </c>
      <c r="C861" s="145" t="s">
        <v>520</v>
      </c>
      <c r="D861" s="145" t="s">
        <v>148</v>
      </c>
      <c r="E861" s="145" t="s">
        <v>521</v>
      </c>
      <c r="F861" s="145" t="s">
        <v>180</v>
      </c>
      <c r="G861" s="145" t="s">
        <v>1248</v>
      </c>
      <c r="H861" s="146">
        <v>3860</v>
      </c>
      <c r="I861" s="144">
        <v>3</v>
      </c>
      <c r="J861" s="149">
        <f>สกลนคร!F168</f>
        <v>176507.84</v>
      </c>
      <c r="K861" s="148">
        <f>สกลนคร!AG168</f>
        <v>238497.45</v>
      </c>
      <c r="L861" s="149">
        <f>สกลนคร!AH168</f>
        <v>2564856.08</v>
      </c>
      <c r="M861" s="149">
        <f>สกลนคร!AI168</f>
        <v>2440125.65</v>
      </c>
      <c r="N861" s="145"/>
      <c r="O861" s="145"/>
      <c r="P861" s="145"/>
      <c r="Q861" s="137">
        <f t="shared" si="99"/>
        <v>124730.43000000017</v>
      </c>
      <c r="R861" s="138">
        <f t="shared" si="100"/>
        <v>664.47048704663212</v>
      </c>
    </row>
    <row r="862" spans="1:18" s="156" customFormat="1" x14ac:dyDescent="0.35">
      <c r="A862" s="150">
        <v>15</v>
      </c>
      <c r="B862" s="151" t="s">
        <v>61</v>
      </c>
      <c r="C862" s="151"/>
      <c r="D862" s="151"/>
      <c r="E862" s="151" t="s">
        <v>77</v>
      </c>
      <c r="F862" s="151"/>
      <c r="G862" s="151" t="s">
        <v>523</v>
      </c>
      <c r="H862" s="157">
        <f>SUM(H857:H861)</f>
        <v>18066</v>
      </c>
      <c r="I862" s="150"/>
      <c r="J862" s="153">
        <f>SUM(J856:J861)</f>
        <v>2747311.9899999998</v>
      </c>
      <c r="K862" s="188">
        <f>SUM(K856:K861)</f>
        <v>2935475.6300000004</v>
      </c>
      <c r="L862" s="153">
        <f t="shared" ref="L862:M862" si="104">SUM(L856:L861)</f>
        <v>9520289.1900000013</v>
      </c>
      <c r="M862" s="153">
        <f t="shared" si="104"/>
        <v>9495473.2899999991</v>
      </c>
      <c r="N862" s="151">
        <v>5</v>
      </c>
      <c r="O862" s="151">
        <v>5</v>
      </c>
      <c r="P862" s="151">
        <f>N862-O862</f>
        <v>0</v>
      </c>
      <c r="Q862" s="154">
        <f t="shared" si="99"/>
        <v>24815.900000002235</v>
      </c>
      <c r="R862" s="155">
        <f>L862/H862</f>
        <v>526.97272168714721</v>
      </c>
    </row>
    <row r="863" spans="1:18" x14ac:dyDescent="0.35">
      <c r="A863" s="144">
        <v>1</v>
      </c>
      <c r="B863" s="145" t="s">
        <v>61</v>
      </c>
      <c r="C863" s="145" t="s">
        <v>524</v>
      </c>
      <c r="D863" s="145" t="s">
        <v>150</v>
      </c>
      <c r="E863" s="145" t="s">
        <v>525</v>
      </c>
      <c r="F863" s="145" t="s">
        <v>210</v>
      </c>
      <c r="G863" s="145" t="s">
        <v>526</v>
      </c>
      <c r="H863" s="146"/>
      <c r="I863" s="144"/>
      <c r="J863" s="147"/>
      <c r="K863" s="148"/>
      <c r="L863" s="149"/>
      <c r="M863" s="149"/>
      <c r="N863" s="145"/>
      <c r="O863" s="145"/>
      <c r="P863" s="145"/>
    </row>
    <row r="864" spans="1:18" x14ac:dyDescent="0.35">
      <c r="A864" s="144">
        <v>2</v>
      </c>
      <c r="B864" s="145" t="s">
        <v>61</v>
      </c>
      <c r="C864" s="145" t="s">
        <v>524</v>
      </c>
      <c r="D864" s="145" t="s">
        <v>150</v>
      </c>
      <c r="E864" s="145" t="s">
        <v>525</v>
      </c>
      <c r="F864" s="145" t="s">
        <v>180</v>
      </c>
      <c r="G864" s="145" t="s">
        <v>1249</v>
      </c>
      <c r="H864" s="146">
        <v>992</v>
      </c>
      <c r="I864" s="144">
        <v>1</v>
      </c>
      <c r="J864" s="149">
        <f>สกลนคร!F169</f>
        <v>427569.93</v>
      </c>
      <c r="K864" s="148">
        <f>สกลนคร!AG169</f>
        <v>492560.95</v>
      </c>
      <c r="L864" s="149">
        <f>สกลนคร!AH169</f>
        <v>1031902.68</v>
      </c>
      <c r="M864" s="149">
        <f>สกลนคร!AI169</f>
        <v>1066747.1200000001</v>
      </c>
      <c r="N864" s="145"/>
      <c r="O864" s="145"/>
      <c r="P864" s="145"/>
      <c r="Q864" s="137">
        <f t="shared" si="99"/>
        <v>-34844.440000000061</v>
      </c>
      <c r="R864" s="138">
        <f t="shared" si="100"/>
        <v>1040.2244758064517</v>
      </c>
    </row>
    <row r="865" spans="1:18" x14ac:dyDescent="0.35">
      <c r="A865" s="144">
        <v>3</v>
      </c>
      <c r="B865" s="145" t="s">
        <v>61</v>
      </c>
      <c r="C865" s="145" t="s">
        <v>524</v>
      </c>
      <c r="D865" s="145" t="s">
        <v>150</v>
      </c>
      <c r="E865" s="145" t="s">
        <v>525</v>
      </c>
      <c r="F865" s="145" t="s">
        <v>180</v>
      </c>
      <c r="G865" s="145" t="s">
        <v>1250</v>
      </c>
      <c r="H865" s="146">
        <v>5690</v>
      </c>
      <c r="I865" s="144">
        <v>4</v>
      </c>
      <c r="J865" s="149">
        <f>สกลนคร!F170</f>
        <v>489934.36</v>
      </c>
      <c r="K865" s="148">
        <f>สกลนคร!AG170</f>
        <v>411296.11000000004</v>
      </c>
      <c r="L865" s="149">
        <f>สกลนคร!AH170</f>
        <v>2044534.52</v>
      </c>
      <c r="M865" s="149">
        <f>สกลนคร!AI170</f>
        <v>1836652.02</v>
      </c>
      <c r="N865" s="145"/>
      <c r="O865" s="145"/>
      <c r="P865" s="145"/>
      <c r="Q865" s="137">
        <f t="shared" si="99"/>
        <v>207882.5</v>
      </c>
      <c r="R865" s="138">
        <f t="shared" si="100"/>
        <v>359.32065377855889</v>
      </c>
    </row>
    <row r="866" spans="1:18" x14ac:dyDescent="0.35">
      <c r="A866" s="144">
        <v>4</v>
      </c>
      <c r="B866" s="145" t="s">
        <v>61</v>
      </c>
      <c r="C866" s="145" t="s">
        <v>524</v>
      </c>
      <c r="D866" s="145" t="s">
        <v>150</v>
      </c>
      <c r="E866" s="145" t="s">
        <v>525</v>
      </c>
      <c r="F866" s="145" t="s">
        <v>180</v>
      </c>
      <c r="G866" s="145" t="s">
        <v>1251</v>
      </c>
      <c r="H866" s="146">
        <v>3265</v>
      </c>
      <c r="I866" s="144">
        <v>3</v>
      </c>
      <c r="J866" s="149">
        <f>สกลนคร!F171</f>
        <v>384703.74</v>
      </c>
      <c r="K866" s="148">
        <f>สกลนคร!AG171</f>
        <v>482305.13</v>
      </c>
      <c r="L866" s="149">
        <f>สกลนคร!AH171</f>
        <v>2154987.7400000002</v>
      </c>
      <c r="M866" s="149">
        <f>สกลนคร!AI171</f>
        <v>2029505.66</v>
      </c>
      <c r="N866" s="145"/>
      <c r="O866" s="145"/>
      <c r="P866" s="145"/>
      <c r="Q866" s="137">
        <f t="shared" si="99"/>
        <v>125482.08000000031</v>
      </c>
      <c r="R866" s="138">
        <f t="shared" si="100"/>
        <v>660.02687289433391</v>
      </c>
    </row>
    <row r="867" spans="1:18" x14ac:dyDescent="0.35">
      <c r="A867" s="144">
        <v>5</v>
      </c>
      <c r="B867" s="145" t="s">
        <v>61</v>
      </c>
      <c r="C867" s="145" t="s">
        <v>524</v>
      </c>
      <c r="D867" s="145" t="s">
        <v>150</v>
      </c>
      <c r="E867" s="145" t="s">
        <v>525</v>
      </c>
      <c r="F867" s="145" t="s">
        <v>180</v>
      </c>
      <c r="G867" s="145" t="s">
        <v>1252</v>
      </c>
      <c r="H867" s="146">
        <v>5131</v>
      </c>
      <c r="I867" s="144">
        <v>4</v>
      </c>
      <c r="J867" s="149">
        <f>สกลนคร!F172</f>
        <v>444182.9</v>
      </c>
      <c r="K867" s="148">
        <f>สกลนคร!AG172</f>
        <v>302042.74000000005</v>
      </c>
      <c r="L867" s="149">
        <f>สกลนคร!AH172</f>
        <v>2071254.2200000002</v>
      </c>
      <c r="M867" s="149">
        <f>สกลนคร!AI172</f>
        <v>2141476.1</v>
      </c>
      <c r="N867" s="145"/>
      <c r="O867" s="145"/>
      <c r="P867" s="145"/>
      <c r="Q867" s="137">
        <f t="shared" si="99"/>
        <v>-70221.879999999888</v>
      </c>
      <c r="R867" s="138">
        <f t="shared" si="100"/>
        <v>403.67457025920879</v>
      </c>
    </row>
    <row r="868" spans="1:18" x14ac:dyDescent="0.35">
      <c r="A868" s="144">
        <v>6</v>
      </c>
      <c r="B868" s="145" t="s">
        <v>61</v>
      </c>
      <c r="C868" s="145" t="s">
        <v>524</v>
      </c>
      <c r="D868" s="145" t="s">
        <v>150</v>
      </c>
      <c r="E868" s="145" t="s">
        <v>525</v>
      </c>
      <c r="F868" s="145" t="s">
        <v>180</v>
      </c>
      <c r="G868" s="145" t="s">
        <v>1253</v>
      </c>
      <c r="H868" s="146">
        <v>3470</v>
      </c>
      <c r="I868" s="144">
        <v>3</v>
      </c>
      <c r="J868" s="149">
        <f>สกลนคร!F173</f>
        <v>786895.78</v>
      </c>
      <c r="K868" s="148">
        <f>สกลนคร!AG173</f>
        <v>807391.4</v>
      </c>
      <c r="L868" s="149">
        <f>สกลนคร!AH173</f>
        <v>1945362.92</v>
      </c>
      <c r="M868" s="149">
        <f>สกลนคร!AI173</f>
        <v>2065021.7800000003</v>
      </c>
      <c r="N868" s="145"/>
      <c r="O868" s="145"/>
      <c r="P868" s="145"/>
      <c r="Q868" s="137">
        <f t="shared" si="99"/>
        <v>-119658.86000000034</v>
      </c>
      <c r="R868" s="138">
        <f t="shared" si="100"/>
        <v>560.62331988472624</v>
      </c>
    </row>
    <row r="869" spans="1:18" x14ac:dyDescent="0.35">
      <c r="A869" s="144">
        <v>7</v>
      </c>
      <c r="B869" s="145" t="s">
        <v>61</v>
      </c>
      <c r="C869" s="145" t="s">
        <v>524</v>
      </c>
      <c r="D869" s="145" t="s">
        <v>150</v>
      </c>
      <c r="E869" s="145" t="s">
        <v>525</v>
      </c>
      <c r="F869" s="145" t="s">
        <v>180</v>
      </c>
      <c r="G869" s="145" t="s">
        <v>1254</v>
      </c>
      <c r="H869" s="146">
        <v>6314</v>
      </c>
      <c r="I869" s="144">
        <v>5</v>
      </c>
      <c r="J869" s="149">
        <f>สกลนคร!F174</f>
        <v>175343.77</v>
      </c>
      <c r="K869" s="148">
        <f>สกลนคร!AG174</f>
        <v>229254.13999999998</v>
      </c>
      <c r="L869" s="149">
        <f>สกลนคร!AH174</f>
        <v>1993664.38</v>
      </c>
      <c r="M869" s="149">
        <f>สกลนคร!AI174</f>
        <v>1967623.63</v>
      </c>
      <c r="N869" s="145"/>
      <c r="O869" s="145"/>
      <c r="P869" s="145"/>
      <c r="Q869" s="137">
        <f t="shared" si="99"/>
        <v>26040.75</v>
      </c>
      <c r="R869" s="138">
        <f t="shared" si="100"/>
        <v>315.75299018055114</v>
      </c>
    </row>
    <row r="870" spans="1:18" s="156" customFormat="1" x14ac:dyDescent="0.35">
      <c r="A870" s="150">
        <v>16</v>
      </c>
      <c r="B870" s="151" t="s">
        <v>61</v>
      </c>
      <c r="C870" s="151"/>
      <c r="D870" s="151"/>
      <c r="E870" s="151" t="s">
        <v>77</v>
      </c>
      <c r="F870" s="151"/>
      <c r="G870" s="151" t="s">
        <v>527</v>
      </c>
      <c r="H870" s="157">
        <f>SUM(H864:H869)</f>
        <v>24862</v>
      </c>
      <c r="I870" s="150"/>
      <c r="J870" s="153">
        <f>SUM(J863:J869)</f>
        <v>2708630.48</v>
      </c>
      <c r="K870" s="153">
        <f t="shared" ref="K870:M870" si="105">SUM(K863:K869)</f>
        <v>2724850.47</v>
      </c>
      <c r="L870" s="153">
        <f t="shared" si="105"/>
        <v>11241706.460000001</v>
      </c>
      <c r="M870" s="153">
        <f t="shared" si="105"/>
        <v>11107026.309999999</v>
      </c>
      <c r="N870" s="151">
        <v>6</v>
      </c>
      <c r="O870" s="151">
        <v>6</v>
      </c>
      <c r="P870" s="151">
        <f>N870-O870</f>
        <v>0</v>
      </c>
      <c r="Q870" s="154">
        <f t="shared" si="99"/>
        <v>134680.15000000224</v>
      </c>
      <c r="R870" s="155">
        <f>L870/H870</f>
        <v>452.16420481055428</v>
      </c>
    </row>
    <row r="871" spans="1:18" x14ac:dyDescent="0.35">
      <c r="A871" s="144">
        <v>1</v>
      </c>
      <c r="B871" s="145" t="s">
        <v>61</v>
      </c>
      <c r="C871" s="145" t="s">
        <v>528</v>
      </c>
      <c r="D871" s="145" t="s">
        <v>152</v>
      </c>
      <c r="E871" s="145" t="s">
        <v>529</v>
      </c>
      <c r="F871" s="145" t="s">
        <v>210</v>
      </c>
      <c r="G871" s="145" t="s">
        <v>530</v>
      </c>
      <c r="H871" s="146"/>
      <c r="I871" s="144"/>
      <c r="J871" s="147"/>
      <c r="K871" s="148"/>
      <c r="L871" s="149"/>
      <c r="M871" s="149"/>
      <c r="N871" s="145"/>
      <c r="O871" s="145"/>
      <c r="P871" s="145"/>
    </row>
    <row r="872" spans="1:18" x14ac:dyDescent="0.35">
      <c r="A872" s="144">
        <v>2</v>
      </c>
      <c r="B872" s="145" t="s">
        <v>61</v>
      </c>
      <c r="C872" s="145" t="s">
        <v>528</v>
      </c>
      <c r="D872" s="145" t="s">
        <v>152</v>
      </c>
      <c r="E872" s="145" t="s">
        <v>529</v>
      </c>
      <c r="F872" s="145" t="s">
        <v>180</v>
      </c>
      <c r="G872" s="145" t="s">
        <v>1255</v>
      </c>
      <c r="H872" s="146">
        <v>4818</v>
      </c>
      <c r="I872" s="144">
        <v>4</v>
      </c>
      <c r="J872" s="149">
        <f>สกลนคร!F175</f>
        <v>550662.75</v>
      </c>
      <c r="K872" s="148">
        <f>สกลนคร!AG175</f>
        <v>565969.25</v>
      </c>
      <c r="L872" s="149">
        <f>สกลนคร!AH175</f>
        <v>1897733.0999999999</v>
      </c>
      <c r="M872" s="149">
        <f>สกลนคร!AI175</f>
        <v>1903865.04</v>
      </c>
      <c r="N872" s="145"/>
      <c r="O872" s="145"/>
      <c r="P872" s="145"/>
      <c r="Q872" s="137">
        <f t="shared" si="99"/>
        <v>-6131.940000000177</v>
      </c>
      <c r="R872" s="138">
        <f t="shared" si="100"/>
        <v>393.88399750933996</v>
      </c>
    </row>
    <row r="873" spans="1:18" x14ac:dyDescent="0.35">
      <c r="A873" s="144">
        <v>3</v>
      </c>
      <c r="B873" s="145" t="s">
        <v>61</v>
      </c>
      <c r="C873" s="145" t="s">
        <v>528</v>
      </c>
      <c r="D873" s="145" t="s">
        <v>152</v>
      </c>
      <c r="E873" s="145" t="s">
        <v>529</v>
      </c>
      <c r="F873" s="145" t="s">
        <v>180</v>
      </c>
      <c r="G873" s="145" t="s">
        <v>1256</v>
      </c>
      <c r="H873" s="146">
        <v>3493</v>
      </c>
      <c r="I873" s="144">
        <v>3</v>
      </c>
      <c r="J873" s="149">
        <f>สกลนคร!F176</f>
        <v>698111.96</v>
      </c>
      <c r="K873" s="148">
        <f>สกลนคร!AG176</f>
        <v>707796.73</v>
      </c>
      <c r="L873" s="149">
        <f>สกลนคร!AH176</f>
        <v>2225095.27</v>
      </c>
      <c r="M873" s="149">
        <f>สกลนคร!AI176</f>
        <v>2167344.5</v>
      </c>
      <c r="N873" s="145"/>
      <c r="O873" s="145"/>
      <c r="P873" s="145"/>
      <c r="Q873" s="137">
        <f t="shared" si="99"/>
        <v>57750.770000000019</v>
      </c>
      <c r="R873" s="138">
        <f t="shared" si="100"/>
        <v>637.01553678786149</v>
      </c>
    </row>
    <row r="874" spans="1:18" x14ac:dyDescent="0.35">
      <c r="A874" s="144">
        <v>4</v>
      </c>
      <c r="B874" s="145" t="s">
        <v>61</v>
      </c>
      <c r="C874" s="145" t="s">
        <v>528</v>
      </c>
      <c r="D874" s="145" t="s">
        <v>152</v>
      </c>
      <c r="E874" s="145" t="s">
        <v>529</v>
      </c>
      <c r="F874" s="145" t="s">
        <v>180</v>
      </c>
      <c r="G874" s="145" t="s">
        <v>1257</v>
      </c>
      <c r="H874" s="146">
        <v>2171</v>
      </c>
      <c r="I874" s="144">
        <v>2</v>
      </c>
      <c r="J874" s="149">
        <f>สกลนคร!F177</f>
        <v>513129.65</v>
      </c>
      <c r="K874" s="148">
        <f>สกลนคร!AG177</f>
        <v>525284.46</v>
      </c>
      <c r="L874" s="149">
        <f>สกลนคร!AH177</f>
        <v>1493936.1400000001</v>
      </c>
      <c r="M874" s="149">
        <f>สกลนคร!AI177</f>
        <v>1414197.31</v>
      </c>
      <c r="N874" s="145"/>
      <c r="O874" s="145"/>
      <c r="P874" s="145"/>
      <c r="Q874" s="137">
        <f t="shared" si="99"/>
        <v>79738.830000000075</v>
      </c>
      <c r="R874" s="138">
        <f t="shared" si="100"/>
        <v>688.13272224781213</v>
      </c>
    </row>
    <row r="875" spans="1:18" x14ac:dyDescent="0.35">
      <c r="A875" s="144">
        <v>5</v>
      </c>
      <c r="B875" s="145" t="s">
        <v>61</v>
      </c>
      <c r="C875" s="145" t="s">
        <v>528</v>
      </c>
      <c r="D875" s="145" t="s">
        <v>152</v>
      </c>
      <c r="E875" s="145" t="s">
        <v>529</v>
      </c>
      <c r="F875" s="145" t="s">
        <v>180</v>
      </c>
      <c r="G875" s="145" t="s">
        <v>1258</v>
      </c>
      <c r="H875" s="146">
        <v>4974</v>
      </c>
      <c r="I875" s="144">
        <v>4</v>
      </c>
      <c r="J875" s="149">
        <f>สกลนคร!F178</f>
        <v>755994.07</v>
      </c>
      <c r="K875" s="148">
        <f>สกลนคร!AG178</f>
        <v>775214.46</v>
      </c>
      <c r="L875" s="149">
        <f>สกลนคร!AH178</f>
        <v>1866399.4600000002</v>
      </c>
      <c r="M875" s="149">
        <f>สกลนคร!AI178</f>
        <v>1666880.01</v>
      </c>
      <c r="N875" s="145"/>
      <c r="O875" s="145"/>
      <c r="P875" s="145"/>
      <c r="Q875" s="137">
        <f t="shared" si="99"/>
        <v>199519.45000000019</v>
      </c>
      <c r="R875" s="138">
        <f t="shared" si="100"/>
        <v>375.23109368717331</v>
      </c>
    </row>
    <row r="876" spans="1:18" x14ac:dyDescent="0.35">
      <c r="A876" s="144">
        <v>6</v>
      </c>
      <c r="B876" s="145" t="s">
        <v>61</v>
      </c>
      <c r="C876" s="145" t="s">
        <v>528</v>
      </c>
      <c r="D876" s="145" t="s">
        <v>152</v>
      </c>
      <c r="E876" s="145" t="s">
        <v>529</v>
      </c>
      <c r="F876" s="145" t="s">
        <v>180</v>
      </c>
      <c r="G876" s="145" t="s">
        <v>1259</v>
      </c>
      <c r="H876" s="146">
        <v>2190</v>
      </c>
      <c r="I876" s="144">
        <v>2</v>
      </c>
      <c r="J876" s="149">
        <f>สกลนคร!F179</f>
        <v>752622.83</v>
      </c>
      <c r="K876" s="148">
        <f>สกลนคร!AG179</f>
        <v>766351.04999999993</v>
      </c>
      <c r="L876" s="149">
        <f>สกลนคร!AH179</f>
        <v>1354839.6</v>
      </c>
      <c r="M876" s="149">
        <f>สกลนคร!AI179</f>
        <v>1404656.43</v>
      </c>
      <c r="N876" s="145"/>
      <c r="O876" s="145"/>
      <c r="P876" s="145"/>
      <c r="Q876" s="137">
        <f t="shared" si="99"/>
        <v>-49816.829999999842</v>
      </c>
      <c r="R876" s="138">
        <f t="shared" si="100"/>
        <v>618.64821917808229</v>
      </c>
    </row>
    <row r="877" spans="1:18" x14ac:dyDescent="0.35">
      <c r="A877" s="144">
        <v>7</v>
      </c>
      <c r="B877" s="145" t="s">
        <v>61</v>
      </c>
      <c r="C877" s="145" t="s">
        <v>528</v>
      </c>
      <c r="D877" s="145" t="s">
        <v>152</v>
      </c>
      <c r="E877" s="145" t="s">
        <v>529</v>
      </c>
      <c r="F877" s="145" t="s">
        <v>180</v>
      </c>
      <c r="G877" s="145" t="s">
        <v>1260</v>
      </c>
      <c r="H877" s="146">
        <v>3183</v>
      </c>
      <c r="I877" s="144">
        <v>3</v>
      </c>
      <c r="J877" s="149">
        <f>สกลนคร!F180</f>
        <v>466903.96</v>
      </c>
      <c r="K877" s="148">
        <f>สกลนคร!AG180</f>
        <v>480244.75000000006</v>
      </c>
      <c r="L877" s="149">
        <f>สกลนคร!AH180</f>
        <v>1415431.35</v>
      </c>
      <c r="M877" s="149">
        <f>สกลนคร!AI180</f>
        <v>1275035.26</v>
      </c>
      <c r="N877" s="145"/>
      <c r="O877" s="145"/>
      <c r="P877" s="145"/>
      <c r="Q877" s="137">
        <f t="shared" si="99"/>
        <v>140396.09000000008</v>
      </c>
      <c r="R877" s="138">
        <f t="shared" si="100"/>
        <v>444.68468426013197</v>
      </c>
    </row>
    <row r="878" spans="1:18" x14ac:dyDescent="0.35">
      <c r="A878" s="144">
        <v>8</v>
      </c>
      <c r="B878" s="145" t="s">
        <v>61</v>
      </c>
      <c r="C878" s="145" t="s">
        <v>528</v>
      </c>
      <c r="D878" s="145" t="s">
        <v>152</v>
      </c>
      <c r="E878" s="145" t="s">
        <v>529</v>
      </c>
      <c r="F878" s="145" t="s">
        <v>180</v>
      </c>
      <c r="G878" s="145" t="s">
        <v>1261</v>
      </c>
      <c r="H878" s="146">
        <v>3642</v>
      </c>
      <c r="I878" s="144">
        <v>3</v>
      </c>
      <c r="J878" s="149">
        <f>สกลนคร!F181</f>
        <v>533951.76</v>
      </c>
      <c r="K878" s="148">
        <f>สกลนคร!AG181</f>
        <v>581955.25</v>
      </c>
      <c r="L878" s="149">
        <f>สกลนคร!AH181</f>
        <v>1737174.76</v>
      </c>
      <c r="M878" s="149">
        <f>สกลนคร!AI181</f>
        <v>1417986.2899999998</v>
      </c>
      <c r="N878" s="145"/>
      <c r="O878" s="145"/>
      <c r="P878" s="145"/>
      <c r="Q878" s="137">
        <f t="shared" si="99"/>
        <v>319188.4700000002</v>
      </c>
      <c r="R878" s="138">
        <f t="shared" si="100"/>
        <v>476.98373421197147</v>
      </c>
    </row>
    <row r="879" spans="1:18" s="156" customFormat="1" x14ac:dyDescent="0.35">
      <c r="A879" s="150">
        <v>17</v>
      </c>
      <c r="B879" s="151" t="s">
        <v>61</v>
      </c>
      <c r="C879" s="151"/>
      <c r="D879" s="151"/>
      <c r="E879" s="151" t="s">
        <v>77</v>
      </c>
      <c r="F879" s="151"/>
      <c r="G879" s="151" t="s">
        <v>531</v>
      </c>
      <c r="H879" s="157">
        <f>SUM(H872:H878)</f>
        <v>24471</v>
      </c>
      <c r="I879" s="150"/>
      <c r="J879" s="153">
        <f>SUM(J871:J878)</f>
        <v>4271376.9799999995</v>
      </c>
      <c r="K879" s="153">
        <f t="shared" ref="K879:M879" si="106">SUM(K871:K878)</f>
        <v>4402815.9499999993</v>
      </c>
      <c r="L879" s="153">
        <f t="shared" si="106"/>
        <v>11990609.68</v>
      </c>
      <c r="M879" s="153">
        <f t="shared" si="106"/>
        <v>11249964.839999998</v>
      </c>
      <c r="N879" s="151">
        <v>7</v>
      </c>
      <c r="O879" s="151">
        <v>7</v>
      </c>
      <c r="P879" s="151">
        <f>N879-O879</f>
        <v>0</v>
      </c>
      <c r="Q879" s="154">
        <f t="shared" si="99"/>
        <v>740644.84000000171</v>
      </c>
      <c r="R879" s="155">
        <f>L879/H879</f>
        <v>489.99263127783905</v>
      </c>
    </row>
    <row r="880" spans="1:18" x14ac:dyDescent="0.35">
      <c r="A880" s="144">
        <v>1</v>
      </c>
      <c r="B880" s="145" t="s">
        <v>61</v>
      </c>
      <c r="C880" s="145" t="s">
        <v>532</v>
      </c>
      <c r="D880" s="145" t="s">
        <v>533</v>
      </c>
      <c r="E880" s="145" t="s">
        <v>534</v>
      </c>
      <c r="F880" s="145" t="s">
        <v>210</v>
      </c>
      <c r="G880" s="145" t="s">
        <v>535</v>
      </c>
      <c r="H880" s="146"/>
      <c r="I880" s="144"/>
      <c r="J880" s="147"/>
      <c r="K880" s="148"/>
      <c r="L880" s="149"/>
      <c r="M880" s="149"/>
      <c r="N880" s="145"/>
      <c r="O880" s="145"/>
      <c r="P880" s="145"/>
    </row>
    <row r="881" spans="1:18" x14ac:dyDescent="0.35">
      <c r="A881" s="144">
        <v>2</v>
      </c>
      <c r="B881" s="145" t="s">
        <v>61</v>
      </c>
      <c r="C881" s="145" t="s">
        <v>532</v>
      </c>
      <c r="D881" s="145" t="s">
        <v>533</v>
      </c>
      <c r="E881" s="145" t="s">
        <v>534</v>
      </c>
      <c r="F881" s="145" t="s">
        <v>180</v>
      </c>
      <c r="G881" s="145" t="s">
        <v>1262</v>
      </c>
      <c r="H881" s="146">
        <v>3093</v>
      </c>
      <c r="I881" s="144">
        <v>3</v>
      </c>
      <c r="J881" s="149">
        <f>สกลนคร!F182</f>
        <v>527040.78</v>
      </c>
      <c r="K881" s="148">
        <f>สกลนคร!AG182</f>
        <v>572865.57999999996</v>
      </c>
      <c r="L881" s="149">
        <f>สกลนคร!AH182</f>
        <v>1115193.1299999999</v>
      </c>
      <c r="M881" s="149">
        <f>สกลนคร!AI182</f>
        <v>896017.22</v>
      </c>
      <c r="N881" s="145"/>
      <c r="O881" s="145"/>
      <c r="P881" s="145"/>
      <c r="Q881" s="137">
        <f t="shared" si="99"/>
        <v>219175.90999999992</v>
      </c>
      <c r="R881" s="138">
        <f t="shared" si="100"/>
        <v>360.55387326220495</v>
      </c>
    </row>
    <row r="882" spans="1:18" x14ac:dyDescent="0.35">
      <c r="A882" s="144">
        <v>3</v>
      </c>
      <c r="B882" s="145" t="s">
        <v>61</v>
      </c>
      <c r="C882" s="145" t="s">
        <v>532</v>
      </c>
      <c r="D882" s="145" t="s">
        <v>533</v>
      </c>
      <c r="E882" s="145" t="s">
        <v>534</v>
      </c>
      <c r="F882" s="145" t="s">
        <v>180</v>
      </c>
      <c r="G882" s="145" t="s">
        <v>1263</v>
      </c>
      <c r="H882" s="146">
        <v>2775</v>
      </c>
      <c r="I882" s="144">
        <v>2</v>
      </c>
      <c r="J882" s="149">
        <f>สกลนคร!F183</f>
        <v>333909.90999999997</v>
      </c>
      <c r="K882" s="148">
        <f>สกลนคร!AG183</f>
        <v>357059.25</v>
      </c>
      <c r="L882" s="149">
        <f>สกลนคร!AH183</f>
        <v>1966433.4200000002</v>
      </c>
      <c r="M882" s="149">
        <f>สกลนคร!AI183</f>
        <v>1644101.27</v>
      </c>
      <c r="N882" s="145"/>
      <c r="O882" s="145"/>
      <c r="P882" s="145"/>
      <c r="Q882" s="137">
        <f t="shared" si="99"/>
        <v>322332.15000000014</v>
      </c>
      <c r="R882" s="138">
        <f t="shared" si="100"/>
        <v>708.62465585585596</v>
      </c>
    </row>
    <row r="883" spans="1:18" x14ac:dyDescent="0.35">
      <c r="A883" s="144">
        <v>4</v>
      </c>
      <c r="B883" s="145" t="s">
        <v>61</v>
      </c>
      <c r="C883" s="145" t="s">
        <v>532</v>
      </c>
      <c r="D883" s="145" t="s">
        <v>533</v>
      </c>
      <c r="E883" s="145" t="s">
        <v>534</v>
      </c>
      <c r="F883" s="145" t="s">
        <v>180</v>
      </c>
      <c r="G883" s="145" t="s">
        <v>1264</v>
      </c>
      <c r="H883" s="146">
        <v>2224</v>
      </c>
      <c r="I883" s="144">
        <v>2</v>
      </c>
      <c r="J883" s="149">
        <f>สกลนคร!F184</f>
        <v>580136.16</v>
      </c>
      <c r="K883" s="148">
        <f>สกลนคร!AG184</f>
        <v>612402.12</v>
      </c>
      <c r="L883" s="149">
        <f>สกลนคร!AH184</f>
        <v>1346112.56</v>
      </c>
      <c r="M883" s="149">
        <f>สกลนคร!AI184</f>
        <v>1119687.94</v>
      </c>
      <c r="N883" s="145"/>
      <c r="O883" s="145"/>
      <c r="P883" s="145"/>
      <c r="Q883" s="137">
        <f t="shared" si="99"/>
        <v>226424.62000000011</v>
      </c>
      <c r="R883" s="138">
        <f t="shared" si="100"/>
        <v>605.26643884892087</v>
      </c>
    </row>
    <row r="884" spans="1:18" x14ac:dyDescent="0.35">
      <c r="A884" s="144">
        <v>5</v>
      </c>
      <c r="B884" s="145" t="s">
        <v>61</v>
      </c>
      <c r="C884" s="145" t="s">
        <v>532</v>
      </c>
      <c r="D884" s="145" t="s">
        <v>533</v>
      </c>
      <c r="E884" s="145" t="s">
        <v>534</v>
      </c>
      <c r="F884" s="145" t="s">
        <v>180</v>
      </c>
      <c r="G884" s="145" t="s">
        <v>1265</v>
      </c>
      <c r="H884" s="146">
        <v>2037</v>
      </c>
      <c r="I884" s="144">
        <v>2</v>
      </c>
      <c r="J884" s="149">
        <f>สกลนคร!F185</f>
        <v>271511.63</v>
      </c>
      <c r="K884" s="148">
        <f>สกลนคร!AG185</f>
        <v>283739.71999999997</v>
      </c>
      <c r="L884" s="149">
        <f>สกลนคร!AH185</f>
        <v>1194166.51</v>
      </c>
      <c r="M884" s="149">
        <f>สกลนคร!AI185</f>
        <v>1179962.8</v>
      </c>
      <c r="N884" s="145"/>
      <c r="O884" s="145"/>
      <c r="P884" s="145"/>
      <c r="Q884" s="137">
        <f t="shared" si="99"/>
        <v>14203.709999999963</v>
      </c>
      <c r="R884" s="138">
        <f t="shared" si="100"/>
        <v>586.23785468826702</v>
      </c>
    </row>
    <row r="885" spans="1:18" x14ac:dyDescent="0.35">
      <c r="A885" s="144">
        <v>6</v>
      </c>
      <c r="B885" s="145" t="s">
        <v>61</v>
      </c>
      <c r="C885" s="145" t="s">
        <v>532</v>
      </c>
      <c r="D885" s="145" t="s">
        <v>533</v>
      </c>
      <c r="E885" s="145" t="s">
        <v>534</v>
      </c>
      <c r="F885" s="145" t="s">
        <v>180</v>
      </c>
      <c r="G885" s="145" t="s">
        <v>1266</v>
      </c>
      <c r="H885" s="146">
        <v>3571</v>
      </c>
      <c r="I885" s="144">
        <v>3</v>
      </c>
      <c r="J885" s="149">
        <f>สกลนคร!F186</f>
        <v>604021.61</v>
      </c>
      <c r="K885" s="148">
        <f>สกลนคร!AG186</f>
        <v>658118.34</v>
      </c>
      <c r="L885" s="149">
        <f>สกลนคร!AH186</f>
        <v>2077035.36</v>
      </c>
      <c r="M885" s="149">
        <f>สกลนคร!AI186</f>
        <v>1748344.7000000002</v>
      </c>
      <c r="N885" s="145"/>
      <c r="O885" s="145"/>
      <c r="P885" s="145"/>
      <c r="Q885" s="137">
        <f t="shared" si="99"/>
        <v>328690.65999999992</v>
      </c>
      <c r="R885" s="138">
        <f t="shared" si="100"/>
        <v>581.63969756370773</v>
      </c>
    </row>
    <row r="886" spans="1:18" x14ac:dyDescent="0.35">
      <c r="A886" s="144">
        <v>7</v>
      </c>
      <c r="B886" s="145" t="s">
        <v>61</v>
      </c>
      <c r="C886" s="145" t="s">
        <v>532</v>
      </c>
      <c r="D886" s="145" t="s">
        <v>533</v>
      </c>
      <c r="E886" s="145" t="s">
        <v>534</v>
      </c>
      <c r="F886" s="145" t="s">
        <v>180</v>
      </c>
      <c r="G886" s="145" t="s">
        <v>1267</v>
      </c>
      <c r="H886" s="146">
        <v>6793</v>
      </c>
      <c r="I886" s="144">
        <v>5</v>
      </c>
      <c r="J886" s="149">
        <f>สกลนคร!F187</f>
        <v>798667.49</v>
      </c>
      <c r="K886" s="148">
        <f>สกลนคร!AG187</f>
        <v>1016182.3</v>
      </c>
      <c r="L886" s="149">
        <f>สกลนคร!AH187</f>
        <v>2908345.82</v>
      </c>
      <c r="M886" s="149">
        <f>สกลนคร!AI187</f>
        <v>2398338.4299999997</v>
      </c>
      <c r="N886" s="145"/>
      <c r="O886" s="145"/>
      <c r="P886" s="145"/>
      <c r="Q886" s="137">
        <f t="shared" si="99"/>
        <v>510007.39000000013</v>
      </c>
      <c r="R886" s="138">
        <f t="shared" si="100"/>
        <v>428.13864566465475</v>
      </c>
    </row>
    <row r="887" spans="1:18" x14ac:dyDescent="0.35">
      <c r="A887" s="144">
        <v>8</v>
      </c>
      <c r="B887" s="145" t="s">
        <v>61</v>
      </c>
      <c r="C887" s="145" t="s">
        <v>532</v>
      </c>
      <c r="D887" s="145" t="s">
        <v>533</v>
      </c>
      <c r="E887" s="145" t="s">
        <v>534</v>
      </c>
      <c r="F887" s="145" t="s">
        <v>180</v>
      </c>
      <c r="G887" s="145" t="s">
        <v>1268</v>
      </c>
      <c r="H887" s="146">
        <v>1011</v>
      </c>
      <c r="I887" s="144">
        <v>1</v>
      </c>
      <c r="J887" s="149">
        <f>สกลนคร!F188</f>
        <v>229414.39</v>
      </c>
      <c r="K887" s="148">
        <f>สกลนคร!AG188</f>
        <v>287995.57999999996</v>
      </c>
      <c r="L887" s="149">
        <f>สกลนคร!AH188</f>
        <v>1679126.3900000001</v>
      </c>
      <c r="M887" s="149">
        <f>สกลนคร!AI188</f>
        <v>915013.9800000001</v>
      </c>
      <c r="N887" s="145"/>
      <c r="O887" s="145"/>
      <c r="P887" s="145"/>
      <c r="Q887" s="137">
        <f t="shared" si="99"/>
        <v>764112.41</v>
      </c>
      <c r="R887" s="138">
        <f t="shared" si="100"/>
        <v>1660.8569634025719</v>
      </c>
    </row>
    <row r="888" spans="1:18" x14ac:dyDescent="0.35">
      <c r="A888" s="144">
        <v>9</v>
      </c>
      <c r="B888" s="145" t="s">
        <v>61</v>
      </c>
      <c r="C888" s="145" t="s">
        <v>532</v>
      </c>
      <c r="D888" s="145" t="s">
        <v>533</v>
      </c>
      <c r="E888" s="145" t="s">
        <v>534</v>
      </c>
      <c r="F888" s="145" t="s">
        <v>180</v>
      </c>
      <c r="G888" s="145" t="s">
        <v>1269</v>
      </c>
      <c r="H888" s="146">
        <v>3164</v>
      </c>
      <c r="I888" s="144">
        <v>3</v>
      </c>
      <c r="J888" s="149">
        <f>สกลนคร!F189</f>
        <v>660887.85</v>
      </c>
      <c r="K888" s="148">
        <f>สกลนคร!AG189</f>
        <v>608804.33000000007</v>
      </c>
      <c r="L888" s="149">
        <f>สกลนคร!AH189</f>
        <v>1922087.4300000002</v>
      </c>
      <c r="M888" s="149">
        <f>สกลนคร!AI189</f>
        <v>1537951.1600000001</v>
      </c>
      <c r="N888" s="145"/>
      <c r="O888" s="145"/>
      <c r="P888" s="145"/>
      <c r="Q888" s="137">
        <f t="shared" si="99"/>
        <v>384136.27</v>
      </c>
      <c r="R888" s="138">
        <f t="shared" si="100"/>
        <v>607.48654551201014</v>
      </c>
    </row>
    <row r="889" spans="1:18" s="156" customFormat="1" x14ac:dyDescent="0.35">
      <c r="A889" s="150">
        <v>18</v>
      </c>
      <c r="B889" s="151" t="s">
        <v>61</v>
      </c>
      <c r="C889" s="151"/>
      <c r="D889" s="151"/>
      <c r="E889" s="151" t="s">
        <v>77</v>
      </c>
      <c r="F889" s="151"/>
      <c r="G889" s="151" t="s">
        <v>536</v>
      </c>
      <c r="H889" s="157">
        <f>SUM(H881:H888)</f>
        <v>24668</v>
      </c>
      <c r="I889" s="150"/>
      <c r="J889" s="153">
        <f>SUM(J880:J888)</f>
        <v>4005589.8200000003</v>
      </c>
      <c r="K889" s="153">
        <f t="shared" ref="K889:M889" si="107">SUM(K880:K888)</f>
        <v>4397167.22</v>
      </c>
      <c r="L889" s="153">
        <f t="shared" si="107"/>
        <v>14208500.619999999</v>
      </c>
      <c r="M889" s="153">
        <f t="shared" si="107"/>
        <v>11439417.5</v>
      </c>
      <c r="N889" s="151">
        <v>8</v>
      </c>
      <c r="O889" s="151">
        <v>8</v>
      </c>
      <c r="P889" s="151">
        <f>N889-O889</f>
        <v>0</v>
      </c>
      <c r="Q889" s="154">
        <f t="shared" si="99"/>
        <v>2769083.1199999992</v>
      </c>
      <c r="R889" s="155">
        <f t="shared" si="100"/>
        <v>575.98916085616986</v>
      </c>
    </row>
    <row r="890" spans="1:18" s="156" customFormat="1" ht="21.75" thickBot="1" x14ac:dyDescent="0.4">
      <c r="A890" s="165"/>
      <c r="B890" s="166" t="s">
        <v>61</v>
      </c>
      <c r="C890" s="166" t="s">
        <v>61</v>
      </c>
      <c r="D890" s="166" t="s">
        <v>61</v>
      </c>
      <c r="E890" s="166" t="s">
        <v>61</v>
      </c>
      <c r="F890" s="166"/>
      <c r="G890" s="166" t="s">
        <v>537</v>
      </c>
      <c r="H890" s="167">
        <f>H711+H719+H726+H742+H751+H762+H768+H788+H796+H808+H821+H843+H849+H855+H862+H870+H879+H889</f>
        <v>667777</v>
      </c>
      <c r="I890" s="165"/>
      <c r="J890" s="168">
        <f>J711+J719+J726+J742+J751+J762+J768+J788+J796+J808+J821+J843+J849+J855+J862+J870+J879+J889</f>
        <v>80146604.060000002</v>
      </c>
      <c r="K890" s="169">
        <f>K711+K719+K726+K742+K751+K762+K768+K788+K796+K808+K821+K843+K849+K855+K862+K870+K879+K889</f>
        <v>91746629.680000007</v>
      </c>
      <c r="L890" s="168">
        <f t="shared" ref="L890:M890" si="108">L711+L719+L726+L742+L751+L762+L768+L788+L796+L808+L821+L843+L849+L855+L862+L870+L879+L889</f>
        <v>325016804.59000003</v>
      </c>
      <c r="M890" s="168">
        <f t="shared" si="108"/>
        <v>289919454.69</v>
      </c>
      <c r="N890" s="166">
        <f>N711+N719+N726+N742+N751+N762+N768+N788+N796+N808+N821+N843+N849+N855+N862+N870+N879+N889</f>
        <v>168</v>
      </c>
      <c r="O890" s="166">
        <f>O711+O719+O726+O742+O751+O762+O768+O788+O796+O808+O821+O843+O849+O855+O862+O870+O879+O889</f>
        <v>168</v>
      </c>
      <c r="P890" s="166">
        <f>N890-O890</f>
        <v>0</v>
      </c>
      <c r="Q890" s="154">
        <f t="shared" si="99"/>
        <v>35097349.900000036</v>
      </c>
      <c r="R890" s="155">
        <f t="shared" si="100"/>
        <v>486.71458374577145</v>
      </c>
    </row>
    <row r="891" spans="1:18" ht="22.5" thickTop="1" thickBot="1" x14ac:dyDescent="0.4">
      <c r="A891" s="170"/>
      <c r="B891" s="171"/>
      <c r="C891" s="171"/>
      <c r="D891" s="171"/>
      <c r="E891" s="308" t="s">
        <v>538</v>
      </c>
      <c r="F891" s="309"/>
      <c r="G891" s="310"/>
      <c r="H891" s="172"/>
      <c r="I891" s="170"/>
      <c r="J891" s="173">
        <f>J890/O890</f>
        <v>477063.11940476194</v>
      </c>
      <c r="K891" s="174">
        <f>K890/O890</f>
        <v>546110.89095238096</v>
      </c>
      <c r="L891" s="173">
        <f>L890/O890</f>
        <v>1934623.8368452382</v>
      </c>
      <c r="M891" s="173">
        <f>M890/O890</f>
        <v>1725711.0398214285</v>
      </c>
      <c r="N891" s="222"/>
      <c r="O891" s="222"/>
      <c r="P891" s="222"/>
      <c r="Q891" s="137">
        <f t="shared" si="99"/>
        <v>208912.79702380975</v>
      </c>
    </row>
    <row r="892" spans="1:18" ht="21.75" thickTop="1" x14ac:dyDescent="0.35">
      <c r="A892" s="175">
        <v>1</v>
      </c>
      <c r="B892" s="176" t="s">
        <v>58</v>
      </c>
      <c r="C892" s="176" t="s">
        <v>539</v>
      </c>
      <c r="D892" s="176" t="s">
        <v>540</v>
      </c>
      <c r="E892" s="176" t="s">
        <v>541</v>
      </c>
      <c r="F892" s="176" t="s">
        <v>177</v>
      </c>
      <c r="G892" s="176" t="s">
        <v>542</v>
      </c>
      <c r="H892" s="177"/>
      <c r="I892" s="175"/>
      <c r="J892" s="178"/>
      <c r="K892" s="179"/>
      <c r="L892" s="180"/>
      <c r="M892" s="180"/>
      <c r="N892" s="176"/>
      <c r="O892" s="176"/>
      <c r="P892" s="176"/>
    </row>
    <row r="893" spans="1:18" x14ac:dyDescent="0.35">
      <c r="A893" s="144">
        <v>2</v>
      </c>
      <c r="B893" s="145" t="s">
        <v>58</v>
      </c>
      <c r="C893" s="145" t="s">
        <v>539</v>
      </c>
      <c r="D893" s="145" t="s">
        <v>540</v>
      </c>
      <c r="E893" s="145" t="s">
        <v>541</v>
      </c>
      <c r="F893" s="145" t="s">
        <v>180</v>
      </c>
      <c r="G893" s="145" t="s">
        <v>1270</v>
      </c>
      <c r="H893" s="146">
        <v>3670</v>
      </c>
      <c r="I893" s="144">
        <v>3</v>
      </c>
      <c r="J893" s="147">
        <f>นครพนม!F4</f>
        <v>469141.71</v>
      </c>
      <c r="K893" s="148">
        <f>นครพนม!AM4</f>
        <v>565924.17000000004</v>
      </c>
      <c r="L893" s="149">
        <f>นครพนม!AN4</f>
        <v>1502157.58</v>
      </c>
      <c r="M893" s="149">
        <f>นครพนม!AO4</f>
        <v>1077191.78</v>
      </c>
      <c r="N893" s="145"/>
      <c r="O893" s="145"/>
      <c r="P893" s="145"/>
      <c r="Q893" s="137">
        <f t="shared" si="99"/>
        <v>424965.80000000005</v>
      </c>
      <c r="R893" s="138">
        <f t="shared" si="100"/>
        <v>409.30724250681203</v>
      </c>
    </row>
    <row r="894" spans="1:18" x14ac:dyDescent="0.35">
      <c r="A894" s="144">
        <v>3</v>
      </c>
      <c r="B894" s="145" t="s">
        <v>58</v>
      </c>
      <c r="C894" s="145" t="s">
        <v>539</v>
      </c>
      <c r="D894" s="145" t="s">
        <v>540</v>
      </c>
      <c r="E894" s="145" t="s">
        <v>541</v>
      </c>
      <c r="F894" s="145" t="s">
        <v>180</v>
      </c>
      <c r="G894" s="145" t="s">
        <v>1271</v>
      </c>
      <c r="H894" s="146">
        <v>5165</v>
      </c>
      <c r="I894" s="144">
        <v>4</v>
      </c>
      <c r="J894" s="147">
        <f>นครพนม!F5</f>
        <v>398596.79</v>
      </c>
      <c r="K894" s="148">
        <f>นครพนม!AM5</f>
        <v>508499.17</v>
      </c>
      <c r="L894" s="149">
        <f>นครพนม!AN5</f>
        <v>2956524.45</v>
      </c>
      <c r="M894" s="149">
        <f>นครพนม!AO5</f>
        <v>2527745.29</v>
      </c>
      <c r="N894" s="145"/>
      <c r="O894" s="145"/>
      <c r="P894" s="145"/>
      <c r="Q894" s="137">
        <f t="shared" si="99"/>
        <v>428779.16000000015</v>
      </c>
      <c r="R894" s="138">
        <f t="shared" si="100"/>
        <v>572.41518877057115</v>
      </c>
    </row>
    <row r="895" spans="1:18" x14ac:dyDescent="0.35">
      <c r="A895" s="144">
        <v>4</v>
      </c>
      <c r="B895" s="145" t="s">
        <v>58</v>
      </c>
      <c r="C895" s="145" t="s">
        <v>539</v>
      </c>
      <c r="D895" s="145" t="s">
        <v>540</v>
      </c>
      <c r="E895" s="145" t="s">
        <v>541</v>
      </c>
      <c r="F895" s="145" t="s">
        <v>180</v>
      </c>
      <c r="G895" s="145" t="s">
        <v>1272</v>
      </c>
      <c r="H895" s="146">
        <v>4663</v>
      </c>
      <c r="I895" s="144">
        <v>4</v>
      </c>
      <c r="J895" s="147">
        <f>นครพนม!F6</f>
        <v>656079.61</v>
      </c>
      <c r="K895" s="148">
        <f>นครพนม!AM6</f>
        <v>821813.42999999993</v>
      </c>
      <c r="L895" s="149">
        <f>นครพนม!AN6</f>
        <v>2344862.09</v>
      </c>
      <c r="M895" s="149">
        <f>นครพนม!AO6</f>
        <v>2331636.0700000003</v>
      </c>
      <c r="N895" s="145"/>
      <c r="O895" s="145"/>
      <c r="P895" s="145"/>
      <c r="Q895" s="137">
        <f t="shared" si="99"/>
        <v>13226.019999999553</v>
      </c>
      <c r="R895" s="138">
        <f t="shared" si="100"/>
        <v>502.86555650868536</v>
      </c>
    </row>
    <row r="896" spans="1:18" x14ac:dyDescent="0.35">
      <c r="A896" s="144">
        <v>5</v>
      </c>
      <c r="B896" s="145" t="s">
        <v>58</v>
      </c>
      <c r="C896" s="145" t="s">
        <v>539</v>
      </c>
      <c r="D896" s="145" t="s">
        <v>540</v>
      </c>
      <c r="E896" s="145" t="s">
        <v>541</v>
      </c>
      <c r="F896" s="145" t="s">
        <v>180</v>
      </c>
      <c r="G896" s="145" t="s">
        <v>1273</v>
      </c>
      <c r="H896" s="146">
        <v>4364</v>
      </c>
      <c r="I896" s="144">
        <v>3</v>
      </c>
      <c r="J896" s="147">
        <f>นครพนม!F7</f>
        <v>260851.26</v>
      </c>
      <c r="K896" s="148">
        <f>นครพนม!AM7</f>
        <v>241076.63</v>
      </c>
      <c r="L896" s="149">
        <f>นครพนม!AN7</f>
        <v>1817127.06</v>
      </c>
      <c r="M896" s="149">
        <f>นครพนม!AO7</f>
        <v>1800595.57</v>
      </c>
      <c r="N896" s="145"/>
      <c r="O896" s="145"/>
      <c r="P896" s="145"/>
      <c r="Q896" s="137">
        <f t="shared" si="99"/>
        <v>16531.489999999991</v>
      </c>
      <c r="R896" s="138">
        <f t="shared" si="100"/>
        <v>416.39025206232816</v>
      </c>
    </row>
    <row r="897" spans="1:18" x14ac:dyDescent="0.35">
      <c r="A897" s="144">
        <v>6</v>
      </c>
      <c r="B897" s="145" t="s">
        <v>58</v>
      </c>
      <c r="C897" s="145" t="s">
        <v>539</v>
      </c>
      <c r="D897" s="145" t="s">
        <v>540</v>
      </c>
      <c r="E897" s="145" t="s">
        <v>541</v>
      </c>
      <c r="F897" s="145" t="s">
        <v>180</v>
      </c>
      <c r="G897" s="145" t="s">
        <v>1274</v>
      </c>
      <c r="H897" s="146">
        <v>4222</v>
      </c>
      <c r="I897" s="144">
        <v>3</v>
      </c>
      <c r="J897" s="147">
        <f>นครพนม!F8</f>
        <v>712089.04</v>
      </c>
      <c r="K897" s="148">
        <f>นครพนม!AM8</f>
        <v>744399.78</v>
      </c>
      <c r="L897" s="149">
        <f>นครพนม!AN8</f>
        <v>1702616.8199999998</v>
      </c>
      <c r="M897" s="149">
        <f>นครพนม!AO8</f>
        <v>1498629.9300000002</v>
      </c>
      <c r="N897" s="145"/>
      <c r="O897" s="145"/>
      <c r="P897" s="145"/>
      <c r="Q897" s="137">
        <f t="shared" si="99"/>
        <v>203986.88999999966</v>
      </c>
      <c r="R897" s="138">
        <f t="shared" si="100"/>
        <v>403.27257697773564</v>
      </c>
    </row>
    <row r="898" spans="1:18" x14ac:dyDescent="0.35">
      <c r="A898" s="144">
        <v>7</v>
      </c>
      <c r="B898" s="145" t="s">
        <v>58</v>
      </c>
      <c r="C898" s="145" t="s">
        <v>539</v>
      </c>
      <c r="D898" s="145" t="s">
        <v>540</v>
      </c>
      <c r="E898" s="145" t="s">
        <v>541</v>
      </c>
      <c r="F898" s="145" t="s">
        <v>180</v>
      </c>
      <c r="G898" s="145" t="s">
        <v>1275</v>
      </c>
      <c r="H898" s="146">
        <v>3681</v>
      </c>
      <c r="I898" s="144">
        <v>3</v>
      </c>
      <c r="J898" s="147">
        <f>นครพนม!F9</f>
        <v>344125.82</v>
      </c>
      <c r="K898" s="148">
        <f>นครพนม!AM9</f>
        <v>476745.75</v>
      </c>
      <c r="L898" s="149">
        <f>นครพนม!AN9</f>
        <v>1201507.8700000001</v>
      </c>
      <c r="M898" s="149">
        <f>นครพนม!AO9</f>
        <v>1209557.4200000002</v>
      </c>
      <c r="N898" s="145"/>
      <c r="O898" s="145"/>
      <c r="P898" s="145"/>
      <c r="Q898" s="137">
        <f t="shared" si="99"/>
        <v>-8049.5500000000466</v>
      </c>
      <c r="R898" s="138">
        <f t="shared" si="100"/>
        <v>326.40800597663679</v>
      </c>
    </row>
    <row r="899" spans="1:18" x14ac:dyDescent="0.35">
      <c r="A899" s="144">
        <v>8</v>
      </c>
      <c r="B899" s="145" t="s">
        <v>58</v>
      </c>
      <c r="C899" s="145" t="s">
        <v>539</v>
      </c>
      <c r="D899" s="145" t="s">
        <v>540</v>
      </c>
      <c r="E899" s="145" t="s">
        <v>541</v>
      </c>
      <c r="F899" s="145" t="s">
        <v>180</v>
      </c>
      <c r="G899" s="145" t="s">
        <v>1276</v>
      </c>
      <c r="H899" s="146">
        <v>2627</v>
      </c>
      <c r="I899" s="144">
        <v>2</v>
      </c>
      <c r="J899" s="147">
        <f>นครพนม!F10</f>
        <v>571780.87</v>
      </c>
      <c r="K899" s="148">
        <f>นครพนม!AM10</f>
        <v>1038745.95</v>
      </c>
      <c r="L899" s="149">
        <f>นครพนม!AN10</f>
        <v>2514949.0499999998</v>
      </c>
      <c r="M899" s="149">
        <f>นครพนม!AO10</f>
        <v>1355792.71</v>
      </c>
      <c r="N899" s="145"/>
      <c r="O899" s="145"/>
      <c r="P899" s="145"/>
      <c r="Q899" s="137">
        <f t="shared" si="99"/>
        <v>1159156.3399999999</v>
      </c>
      <c r="R899" s="138">
        <f t="shared" si="100"/>
        <v>957.3464217738865</v>
      </c>
    </row>
    <row r="900" spans="1:18" x14ac:dyDescent="0.35">
      <c r="A900" s="144">
        <v>9</v>
      </c>
      <c r="B900" s="145" t="s">
        <v>58</v>
      </c>
      <c r="C900" s="145" t="s">
        <v>539</v>
      </c>
      <c r="D900" s="145" t="s">
        <v>540</v>
      </c>
      <c r="E900" s="145" t="s">
        <v>541</v>
      </c>
      <c r="F900" s="145" t="s">
        <v>180</v>
      </c>
      <c r="G900" s="145" t="s">
        <v>1277</v>
      </c>
      <c r="H900" s="146">
        <v>2345</v>
      </c>
      <c r="I900" s="144">
        <v>2</v>
      </c>
      <c r="J900" s="147">
        <f>นครพนม!F11</f>
        <v>310731.05</v>
      </c>
      <c r="K900" s="148">
        <f>นครพนม!AM11</f>
        <v>477187.71</v>
      </c>
      <c r="L900" s="149">
        <f>นครพนม!AN11</f>
        <v>1437877.5699999998</v>
      </c>
      <c r="M900" s="149">
        <f>นครพนม!AO11</f>
        <v>1351989.01</v>
      </c>
      <c r="N900" s="145"/>
      <c r="O900" s="145"/>
      <c r="P900" s="145"/>
      <c r="Q900" s="137">
        <f t="shared" si="99"/>
        <v>85888.559999999823</v>
      </c>
      <c r="R900" s="138">
        <f t="shared" si="100"/>
        <v>613.16740724946692</v>
      </c>
    </row>
    <row r="901" spans="1:18" x14ac:dyDescent="0.35">
      <c r="A901" s="144">
        <v>10</v>
      </c>
      <c r="B901" s="145" t="s">
        <v>58</v>
      </c>
      <c r="C901" s="145" t="s">
        <v>539</v>
      </c>
      <c r="D901" s="145" t="s">
        <v>540</v>
      </c>
      <c r="E901" s="145" t="s">
        <v>541</v>
      </c>
      <c r="F901" s="145" t="s">
        <v>180</v>
      </c>
      <c r="G901" s="145" t="s">
        <v>1278</v>
      </c>
      <c r="H901" s="146">
        <v>2209</v>
      </c>
      <c r="I901" s="144">
        <v>2</v>
      </c>
      <c r="J901" s="147">
        <f>นครพนม!F12</f>
        <v>480306.8</v>
      </c>
      <c r="K901" s="148">
        <f>นครพนม!AM12</f>
        <v>752666.47</v>
      </c>
      <c r="L901" s="149">
        <f>นครพนม!AN12</f>
        <v>1954457.12</v>
      </c>
      <c r="M901" s="149">
        <f>นครพนม!AO12</f>
        <v>1717557.3800000001</v>
      </c>
      <c r="N901" s="145"/>
      <c r="O901" s="145"/>
      <c r="P901" s="145"/>
      <c r="Q901" s="137">
        <f t="shared" si="99"/>
        <v>236899.74</v>
      </c>
      <c r="R901" s="138">
        <f t="shared" si="100"/>
        <v>884.7700860117701</v>
      </c>
    </row>
    <row r="902" spans="1:18" x14ac:dyDescent="0.35">
      <c r="A902" s="144">
        <v>11</v>
      </c>
      <c r="B902" s="145" t="s">
        <v>58</v>
      </c>
      <c r="C902" s="145" t="s">
        <v>539</v>
      </c>
      <c r="D902" s="145" t="s">
        <v>540</v>
      </c>
      <c r="E902" s="145" t="s">
        <v>541</v>
      </c>
      <c r="F902" s="145" t="s">
        <v>180</v>
      </c>
      <c r="G902" s="145" t="s">
        <v>1279</v>
      </c>
      <c r="H902" s="146">
        <v>2329</v>
      </c>
      <c r="I902" s="144">
        <v>2</v>
      </c>
      <c r="J902" s="147">
        <f>นครพนม!F13</f>
        <v>273913.28000000003</v>
      </c>
      <c r="K902" s="148">
        <f>นครพนม!AM13</f>
        <v>296548.32</v>
      </c>
      <c r="L902" s="149">
        <f>นครพนม!AN13</f>
        <v>1369561.46</v>
      </c>
      <c r="M902" s="149">
        <f>นครพนม!AO13</f>
        <v>1074767.01</v>
      </c>
      <c r="N902" s="145"/>
      <c r="O902" s="145"/>
      <c r="P902" s="145"/>
      <c r="Q902" s="137">
        <f t="shared" si="99"/>
        <v>294794.44999999995</v>
      </c>
      <c r="R902" s="138">
        <f t="shared" si="100"/>
        <v>588.04699871189348</v>
      </c>
    </row>
    <row r="903" spans="1:18" x14ac:dyDescent="0.35">
      <c r="A903" s="144">
        <v>12</v>
      </c>
      <c r="B903" s="145" t="s">
        <v>58</v>
      </c>
      <c r="C903" s="145" t="s">
        <v>539</v>
      </c>
      <c r="D903" s="145" t="s">
        <v>540</v>
      </c>
      <c r="E903" s="145" t="s">
        <v>541</v>
      </c>
      <c r="F903" s="145" t="s">
        <v>180</v>
      </c>
      <c r="G903" s="145" t="s">
        <v>1280</v>
      </c>
      <c r="H903" s="146">
        <v>2781</v>
      </c>
      <c r="I903" s="144">
        <v>2</v>
      </c>
      <c r="J903" s="147">
        <f>นครพนม!F14</f>
        <v>225772.82</v>
      </c>
      <c r="K903" s="148">
        <f>นครพนม!AM14</f>
        <v>433928.62</v>
      </c>
      <c r="L903" s="149">
        <f>นครพนม!AN14</f>
        <v>1782628.95</v>
      </c>
      <c r="M903" s="149">
        <f>นครพนม!AO14</f>
        <v>1608153.5</v>
      </c>
      <c r="N903" s="145"/>
      <c r="O903" s="145"/>
      <c r="P903" s="145"/>
      <c r="Q903" s="137">
        <f t="shared" ref="Q903:Q966" si="109">L903-M903</f>
        <v>174475.44999999995</v>
      </c>
      <c r="R903" s="138">
        <f t="shared" ref="R903:R966" si="110">L903/H903</f>
        <v>641.00285868392666</v>
      </c>
    </row>
    <row r="904" spans="1:18" x14ac:dyDescent="0.35">
      <c r="A904" s="144">
        <v>13</v>
      </c>
      <c r="B904" s="145" t="s">
        <v>58</v>
      </c>
      <c r="C904" s="145" t="s">
        <v>539</v>
      </c>
      <c r="D904" s="145" t="s">
        <v>540</v>
      </c>
      <c r="E904" s="145" t="s">
        <v>541</v>
      </c>
      <c r="F904" s="145" t="s">
        <v>180</v>
      </c>
      <c r="G904" s="145" t="s">
        <v>1281</v>
      </c>
      <c r="H904" s="146">
        <v>3427</v>
      </c>
      <c r="I904" s="144">
        <v>3</v>
      </c>
      <c r="J904" s="147">
        <f>นครพนม!F15</f>
        <v>379974.41</v>
      </c>
      <c r="K904" s="148">
        <f>นครพนม!AM15</f>
        <v>465848.42</v>
      </c>
      <c r="L904" s="149">
        <f>นครพนม!AN15</f>
        <v>1899947.13</v>
      </c>
      <c r="M904" s="149">
        <f>นครพนม!AO15</f>
        <v>1613969.43</v>
      </c>
      <c r="N904" s="145"/>
      <c r="O904" s="145"/>
      <c r="P904" s="145"/>
      <c r="Q904" s="137">
        <f t="shared" si="109"/>
        <v>285977.69999999995</v>
      </c>
      <c r="R904" s="138">
        <f t="shared" si="110"/>
        <v>554.40534870148815</v>
      </c>
    </row>
    <row r="905" spans="1:18" x14ac:dyDescent="0.35">
      <c r="A905" s="144">
        <v>14</v>
      </c>
      <c r="B905" s="145" t="s">
        <v>58</v>
      </c>
      <c r="C905" s="145" t="s">
        <v>539</v>
      </c>
      <c r="D905" s="145" t="s">
        <v>540</v>
      </c>
      <c r="E905" s="145" t="s">
        <v>541</v>
      </c>
      <c r="F905" s="145" t="s">
        <v>180</v>
      </c>
      <c r="G905" s="145" t="s">
        <v>1282</v>
      </c>
      <c r="H905" s="146">
        <v>2582</v>
      </c>
      <c r="I905" s="144">
        <v>2</v>
      </c>
      <c r="J905" s="147">
        <f>นครพนม!F16</f>
        <v>252066.41</v>
      </c>
      <c r="K905" s="148">
        <f>นครพนม!AM16</f>
        <v>306664.12</v>
      </c>
      <c r="L905" s="149">
        <f>นครพนม!AN16</f>
        <v>1219366.27</v>
      </c>
      <c r="M905" s="149">
        <f>นครพนม!AO16</f>
        <v>1070784.1399999999</v>
      </c>
      <c r="N905" s="145"/>
      <c r="O905" s="145"/>
      <c r="P905" s="145"/>
      <c r="Q905" s="137">
        <f t="shared" si="109"/>
        <v>148582.13000000012</v>
      </c>
      <c r="R905" s="138">
        <f t="shared" si="110"/>
        <v>472.2564949651433</v>
      </c>
    </row>
    <row r="906" spans="1:18" x14ac:dyDescent="0.35">
      <c r="A906" s="144">
        <v>15</v>
      </c>
      <c r="B906" s="145" t="s">
        <v>58</v>
      </c>
      <c r="C906" s="145" t="s">
        <v>539</v>
      </c>
      <c r="D906" s="145" t="s">
        <v>540</v>
      </c>
      <c r="E906" s="145" t="s">
        <v>541</v>
      </c>
      <c r="F906" s="145" t="s">
        <v>180</v>
      </c>
      <c r="G906" s="145" t="s">
        <v>1283</v>
      </c>
      <c r="H906" s="146">
        <v>1491</v>
      </c>
      <c r="I906" s="144">
        <v>1</v>
      </c>
      <c r="J906" s="147">
        <f>นครพนม!F17</f>
        <v>395669.54</v>
      </c>
      <c r="K906" s="148">
        <f>นครพนม!AM17</f>
        <v>463159.44999999995</v>
      </c>
      <c r="L906" s="149">
        <f>นครพนม!AN17</f>
        <v>1268199.7799999998</v>
      </c>
      <c r="M906" s="149">
        <f>นครพนม!AO17</f>
        <v>2550094.96</v>
      </c>
      <c r="N906" s="145"/>
      <c r="O906" s="145"/>
      <c r="P906" s="145"/>
      <c r="Q906" s="137">
        <f t="shared" si="109"/>
        <v>-1281895.1800000002</v>
      </c>
      <c r="R906" s="138">
        <f t="shared" si="110"/>
        <v>850.56993963782679</v>
      </c>
    </row>
    <row r="907" spans="1:18" x14ac:dyDescent="0.35">
      <c r="A907" s="144">
        <v>16</v>
      </c>
      <c r="B907" s="145" t="s">
        <v>58</v>
      </c>
      <c r="C907" s="145" t="s">
        <v>539</v>
      </c>
      <c r="D907" s="145" t="s">
        <v>540</v>
      </c>
      <c r="E907" s="145" t="s">
        <v>541</v>
      </c>
      <c r="F907" s="145" t="s">
        <v>180</v>
      </c>
      <c r="G907" s="145" t="s">
        <v>1284</v>
      </c>
      <c r="H907" s="146">
        <v>2154</v>
      </c>
      <c r="I907" s="144">
        <v>2</v>
      </c>
      <c r="J907" s="147">
        <f>นครพนม!F18</f>
        <v>195945.28</v>
      </c>
      <c r="K907" s="148">
        <f>นครพนม!AM18</f>
        <v>348499.3</v>
      </c>
      <c r="L907" s="149">
        <f>นครพนม!AN18</f>
        <v>2138957.62</v>
      </c>
      <c r="M907" s="149">
        <f>นครพนม!AO18</f>
        <v>2476911.5</v>
      </c>
      <c r="N907" s="145"/>
      <c r="O907" s="145"/>
      <c r="P907" s="145"/>
      <c r="Q907" s="137">
        <f t="shared" si="109"/>
        <v>-337953.87999999989</v>
      </c>
      <c r="R907" s="138">
        <f t="shared" si="110"/>
        <v>993.01653667595178</v>
      </c>
    </row>
    <row r="908" spans="1:18" x14ac:dyDescent="0.35">
      <c r="A908" s="144">
        <v>17</v>
      </c>
      <c r="B908" s="145" t="s">
        <v>58</v>
      </c>
      <c r="C908" s="145" t="s">
        <v>539</v>
      </c>
      <c r="D908" s="145" t="s">
        <v>540</v>
      </c>
      <c r="E908" s="145" t="s">
        <v>541</v>
      </c>
      <c r="F908" s="145" t="s">
        <v>180</v>
      </c>
      <c r="G908" s="145" t="s">
        <v>1285</v>
      </c>
      <c r="H908" s="146">
        <v>3909</v>
      </c>
      <c r="I908" s="144">
        <v>3</v>
      </c>
      <c r="J908" s="147">
        <f>นครพนม!F19</f>
        <v>373034.9</v>
      </c>
      <c r="K908" s="148">
        <f>นครพนม!AM19</f>
        <v>432806.45</v>
      </c>
      <c r="L908" s="149">
        <f>นครพนม!AN19</f>
        <v>1754667.35</v>
      </c>
      <c r="M908" s="149">
        <f>นครพนม!AO19</f>
        <v>1069600.95</v>
      </c>
      <c r="N908" s="145"/>
      <c r="O908" s="145"/>
      <c r="P908" s="145"/>
      <c r="Q908" s="137">
        <f t="shared" si="109"/>
        <v>685066.40000000014</v>
      </c>
      <c r="R908" s="138">
        <f t="shared" si="110"/>
        <v>448.87883090304427</v>
      </c>
    </row>
    <row r="909" spans="1:18" x14ac:dyDescent="0.35">
      <c r="A909" s="144">
        <v>18</v>
      </c>
      <c r="B909" s="145" t="s">
        <v>58</v>
      </c>
      <c r="C909" s="145" t="s">
        <v>539</v>
      </c>
      <c r="D909" s="145" t="s">
        <v>540</v>
      </c>
      <c r="E909" s="145" t="s">
        <v>541</v>
      </c>
      <c r="F909" s="145" t="s">
        <v>180</v>
      </c>
      <c r="G909" s="145" t="s">
        <v>1286</v>
      </c>
      <c r="H909" s="146">
        <v>2875</v>
      </c>
      <c r="I909" s="144">
        <v>2</v>
      </c>
      <c r="J909" s="147">
        <f>นครพนม!F20</f>
        <v>553666.68000000005</v>
      </c>
      <c r="K909" s="148">
        <f>นครพนม!AM20</f>
        <v>738248.12000000011</v>
      </c>
      <c r="L909" s="149">
        <f>นครพนม!AN20</f>
        <v>1325179.3</v>
      </c>
      <c r="M909" s="149">
        <f>นครพนม!AO20</f>
        <v>1185183.0899999999</v>
      </c>
      <c r="N909" s="145"/>
      <c r="O909" s="145"/>
      <c r="P909" s="145"/>
      <c r="Q909" s="137">
        <f t="shared" si="109"/>
        <v>139996.2100000002</v>
      </c>
      <c r="R909" s="138">
        <f t="shared" si="110"/>
        <v>460.9319304347826</v>
      </c>
    </row>
    <row r="910" spans="1:18" x14ac:dyDescent="0.35">
      <c r="A910" s="144">
        <v>19</v>
      </c>
      <c r="B910" s="145" t="s">
        <v>58</v>
      </c>
      <c r="C910" s="145" t="s">
        <v>539</v>
      </c>
      <c r="D910" s="145" t="s">
        <v>540</v>
      </c>
      <c r="E910" s="145" t="s">
        <v>541</v>
      </c>
      <c r="F910" s="145" t="s">
        <v>180</v>
      </c>
      <c r="G910" s="145" t="s">
        <v>1287</v>
      </c>
      <c r="H910" s="146">
        <v>4102</v>
      </c>
      <c r="I910" s="144">
        <v>3</v>
      </c>
      <c r="J910" s="147">
        <f>นครพนม!F21</f>
        <v>434135.47</v>
      </c>
      <c r="K910" s="148">
        <f>นครพนม!AM21</f>
        <v>625054.73</v>
      </c>
      <c r="L910" s="149">
        <f>นครพนม!AN21</f>
        <v>3570008.46</v>
      </c>
      <c r="M910" s="149">
        <f>นครพนม!AO21</f>
        <v>3372493.28</v>
      </c>
      <c r="N910" s="145"/>
      <c r="O910" s="145"/>
      <c r="P910" s="145"/>
      <c r="Q910" s="137">
        <f t="shared" si="109"/>
        <v>197515.18000000017</v>
      </c>
      <c r="R910" s="138">
        <f t="shared" si="110"/>
        <v>870.30922964407603</v>
      </c>
    </row>
    <row r="911" spans="1:18" x14ac:dyDescent="0.35">
      <c r="A911" s="144">
        <v>20</v>
      </c>
      <c r="B911" s="145" t="s">
        <v>58</v>
      </c>
      <c r="C911" s="145" t="s">
        <v>539</v>
      </c>
      <c r="D911" s="145" t="s">
        <v>540</v>
      </c>
      <c r="E911" s="145" t="s">
        <v>541</v>
      </c>
      <c r="F911" s="145" t="s">
        <v>180</v>
      </c>
      <c r="G911" s="145" t="s">
        <v>1288</v>
      </c>
      <c r="H911" s="146">
        <v>3593</v>
      </c>
      <c r="I911" s="144">
        <v>3</v>
      </c>
      <c r="J911" s="147">
        <f>นครพนม!F22</f>
        <v>469242.14</v>
      </c>
      <c r="K911" s="148">
        <f>นครพนม!AM22</f>
        <v>513100.68</v>
      </c>
      <c r="L911" s="149">
        <f>นครพนม!AN22</f>
        <v>1559931.6400000001</v>
      </c>
      <c r="M911" s="149">
        <f>นครพนม!AO22</f>
        <v>1491099.1199999999</v>
      </c>
      <c r="N911" s="145"/>
      <c r="O911" s="145"/>
      <c r="P911" s="145"/>
      <c r="Q911" s="137">
        <f t="shared" si="109"/>
        <v>68832.520000000251</v>
      </c>
      <c r="R911" s="138">
        <f t="shared" si="110"/>
        <v>434.15854160868361</v>
      </c>
    </row>
    <row r="912" spans="1:18" x14ac:dyDescent="0.35">
      <c r="A912" s="144">
        <v>21</v>
      </c>
      <c r="B912" s="145" t="s">
        <v>58</v>
      </c>
      <c r="C912" s="145" t="s">
        <v>539</v>
      </c>
      <c r="D912" s="145" t="s">
        <v>540</v>
      </c>
      <c r="E912" s="145" t="s">
        <v>541</v>
      </c>
      <c r="F912" s="145" t="s">
        <v>180</v>
      </c>
      <c r="G912" s="145" t="s">
        <v>1289</v>
      </c>
      <c r="H912" s="146">
        <v>2119</v>
      </c>
      <c r="I912" s="144">
        <v>2</v>
      </c>
      <c r="J912" s="147">
        <f>นครพนม!F23</f>
        <v>742061.5</v>
      </c>
      <c r="K912" s="148">
        <f>นครพนม!AM23</f>
        <v>869611.04</v>
      </c>
      <c r="L912" s="149">
        <f>นครพนม!AN23</f>
        <v>1069267.3999999999</v>
      </c>
      <c r="M912" s="149">
        <f>นครพนม!AO23</f>
        <v>977588.19000000006</v>
      </c>
      <c r="N912" s="145"/>
      <c r="O912" s="145"/>
      <c r="P912" s="145"/>
      <c r="Q912" s="137">
        <f t="shared" si="109"/>
        <v>91679.209999999846</v>
      </c>
      <c r="R912" s="138">
        <f t="shared" si="110"/>
        <v>504.60943841434636</v>
      </c>
    </row>
    <row r="913" spans="1:18" x14ac:dyDescent="0.35">
      <c r="A913" s="144">
        <v>22</v>
      </c>
      <c r="B913" s="145" t="s">
        <v>58</v>
      </c>
      <c r="C913" s="145" t="s">
        <v>539</v>
      </c>
      <c r="D913" s="145" t="s">
        <v>540</v>
      </c>
      <c r="E913" s="145" t="s">
        <v>541</v>
      </c>
      <c r="F913" s="145" t="s">
        <v>180</v>
      </c>
      <c r="G913" s="145" t="s">
        <v>1290</v>
      </c>
      <c r="H913" s="146">
        <v>2646</v>
      </c>
      <c r="I913" s="144">
        <v>2</v>
      </c>
      <c r="J913" s="147">
        <f>นครพนม!F24</f>
        <v>323102.78000000003</v>
      </c>
      <c r="K913" s="148">
        <f>นครพนม!AM24</f>
        <v>436550.66000000003</v>
      </c>
      <c r="L913" s="149">
        <f>นครพนม!AN24</f>
        <v>1499338.62</v>
      </c>
      <c r="M913" s="149">
        <f>นครพนม!AO24</f>
        <v>1735599.83</v>
      </c>
      <c r="N913" s="145"/>
      <c r="O913" s="145"/>
      <c r="P913" s="145"/>
      <c r="Q913" s="137">
        <f t="shared" si="109"/>
        <v>-236261.20999999996</v>
      </c>
      <c r="R913" s="138">
        <f t="shared" si="110"/>
        <v>566.64346938775509</v>
      </c>
    </row>
    <row r="914" spans="1:18" x14ac:dyDescent="0.35">
      <c r="A914" s="144">
        <v>23</v>
      </c>
      <c r="B914" s="145" t="s">
        <v>58</v>
      </c>
      <c r="C914" s="145" t="s">
        <v>539</v>
      </c>
      <c r="D914" s="145" t="s">
        <v>540</v>
      </c>
      <c r="E914" s="145" t="s">
        <v>541</v>
      </c>
      <c r="F914" s="145" t="s">
        <v>180</v>
      </c>
      <c r="G914" s="145" t="s">
        <v>1291</v>
      </c>
      <c r="H914" s="146">
        <v>6232</v>
      </c>
      <c r="I914" s="144">
        <v>5</v>
      </c>
      <c r="J914" s="147">
        <f>นครพนม!F25</f>
        <v>410407.36</v>
      </c>
      <c r="K914" s="148">
        <f>นครพนม!AM25</f>
        <v>752578.35000000009</v>
      </c>
      <c r="L914" s="149">
        <f>นครพนม!AN25</f>
        <v>2377939.3899999997</v>
      </c>
      <c r="M914" s="149">
        <f>นครพนม!AO25</f>
        <v>2029823.72</v>
      </c>
      <c r="N914" s="145"/>
      <c r="O914" s="145"/>
      <c r="P914" s="145"/>
      <c r="Q914" s="137">
        <f t="shared" si="109"/>
        <v>348115.66999999969</v>
      </c>
      <c r="R914" s="138">
        <f t="shared" si="110"/>
        <v>381.56922175866492</v>
      </c>
    </row>
    <row r="915" spans="1:18" x14ac:dyDescent="0.35">
      <c r="A915" s="144">
        <v>24</v>
      </c>
      <c r="B915" s="145" t="s">
        <v>58</v>
      </c>
      <c r="C915" s="145" t="s">
        <v>539</v>
      </c>
      <c r="D915" s="145" t="s">
        <v>540</v>
      </c>
      <c r="E915" s="145" t="s">
        <v>541</v>
      </c>
      <c r="F915" s="145" t="s">
        <v>180</v>
      </c>
      <c r="G915" s="145" t="s">
        <v>1292</v>
      </c>
      <c r="H915" s="146">
        <v>5126</v>
      </c>
      <c r="I915" s="144">
        <v>4</v>
      </c>
      <c r="J915" s="147">
        <f>นครพนม!F26</f>
        <v>230353.55</v>
      </c>
      <c r="K915" s="148">
        <f>นครพนม!AM26</f>
        <v>495144.76999999996</v>
      </c>
      <c r="L915" s="149">
        <f>นครพนม!AN26</f>
        <v>1244382.4700000002</v>
      </c>
      <c r="M915" s="149">
        <f>นครพนม!AO26</f>
        <v>1126541.6099999999</v>
      </c>
      <c r="N915" s="145"/>
      <c r="O915" s="145"/>
      <c r="P915" s="145"/>
      <c r="Q915" s="137">
        <f t="shared" si="109"/>
        <v>117840.86000000034</v>
      </c>
      <c r="R915" s="138">
        <f t="shared" si="110"/>
        <v>242.75896800624272</v>
      </c>
    </row>
    <row r="916" spans="1:18" x14ac:dyDescent="0.35">
      <c r="A916" s="144">
        <v>25</v>
      </c>
      <c r="B916" s="145" t="s">
        <v>58</v>
      </c>
      <c r="C916" s="145" t="s">
        <v>539</v>
      </c>
      <c r="D916" s="145" t="s">
        <v>540</v>
      </c>
      <c r="E916" s="145" t="s">
        <v>541</v>
      </c>
      <c r="F916" s="145" t="s">
        <v>180</v>
      </c>
      <c r="G916" s="145" t="s">
        <v>1293</v>
      </c>
      <c r="H916" s="146">
        <v>2780</v>
      </c>
      <c r="I916" s="144">
        <v>2</v>
      </c>
      <c r="J916" s="147">
        <f>นครพนม!F27</f>
        <v>347760.23</v>
      </c>
      <c r="K916" s="148">
        <f>นครพนม!AM27</f>
        <v>26543.540000000037</v>
      </c>
      <c r="L916" s="149">
        <f>นครพนม!AN27</f>
        <v>776126.02</v>
      </c>
      <c r="M916" s="149">
        <f>นครพนม!AO27</f>
        <v>1151467.2</v>
      </c>
      <c r="N916" s="145"/>
      <c r="O916" s="145"/>
      <c r="P916" s="145"/>
      <c r="Q916" s="137">
        <f t="shared" si="109"/>
        <v>-375341.17999999993</v>
      </c>
      <c r="R916" s="138">
        <f t="shared" si="110"/>
        <v>279.1820215827338</v>
      </c>
    </row>
    <row r="917" spans="1:18" x14ac:dyDescent="0.35">
      <c r="A917" s="144">
        <v>26</v>
      </c>
      <c r="B917" s="145" t="s">
        <v>58</v>
      </c>
      <c r="C917" s="145" t="s">
        <v>539</v>
      </c>
      <c r="D917" s="145" t="s">
        <v>540</v>
      </c>
      <c r="E917" s="145" t="s">
        <v>541</v>
      </c>
      <c r="F917" s="145" t="s">
        <v>180</v>
      </c>
      <c r="G917" s="145" t="s">
        <v>1294</v>
      </c>
      <c r="H917" s="146">
        <v>2904</v>
      </c>
      <c r="I917" s="144">
        <v>2</v>
      </c>
      <c r="J917" s="147">
        <f>นครพนม!F28</f>
        <v>592742.17000000004</v>
      </c>
      <c r="K917" s="148">
        <f>นครพนม!AM28</f>
        <v>685243.95000000007</v>
      </c>
      <c r="L917" s="149">
        <f>นครพนม!AN28</f>
        <v>1003994</v>
      </c>
      <c r="M917" s="149">
        <f>นครพนม!AO28</f>
        <v>597780.86</v>
      </c>
      <c r="N917" s="145"/>
      <c r="O917" s="145"/>
      <c r="P917" s="145"/>
      <c r="Q917" s="137">
        <f t="shared" si="109"/>
        <v>406213.14</v>
      </c>
      <c r="R917" s="138">
        <f t="shared" si="110"/>
        <v>345.7279614325069</v>
      </c>
    </row>
    <row r="918" spans="1:18" s="156" customFormat="1" x14ac:dyDescent="0.35">
      <c r="A918" s="150">
        <v>1</v>
      </c>
      <c r="B918" s="151" t="s">
        <v>58</v>
      </c>
      <c r="C918" s="151"/>
      <c r="D918" s="151"/>
      <c r="E918" s="151" t="s">
        <v>77</v>
      </c>
      <c r="F918" s="151"/>
      <c r="G918" s="151" t="s">
        <v>543</v>
      </c>
      <c r="H918" s="157">
        <f>SUM(H892:H917)</f>
        <v>83996</v>
      </c>
      <c r="I918" s="150"/>
      <c r="J918" s="153">
        <f>SUM(J892:J917)</f>
        <v>10403551.470000001</v>
      </c>
      <c r="K918" s="188">
        <f>SUM(K892:K917)</f>
        <v>13516589.579999998</v>
      </c>
      <c r="L918" s="153">
        <f t="shared" ref="L918:M918" si="111">SUM(L893:L917)</f>
        <v>43291575.470000006</v>
      </c>
      <c r="M918" s="153">
        <f t="shared" si="111"/>
        <v>40002553.550000004</v>
      </c>
      <c r="N918" s="151">
        <v>25</v>
      </c>
      <c r="O918" s="151">
        <v>25</v>
      </c>
      <c r="P918" s="151">
        <f>N918-O918</f>
        <v>0</v>
      </c>
      <c r="Q918" s="154">
        <f t="shared" si="109"/>
        <v>3289021.9200000018</v>
      </c>
      <c r="R918" s="155">
        <f>L918/H918</f>
        <v>515.40044133053959</v>
      </c>
    </row>
    <row r="919" spans="1:18" x14ac:dyDescent="0.35">
      <c r="A919" s="144">
        <v>1</v>
      </c>
      <c r="B919" s="145" t="s">
        <v>58</v>
      </c>
      <c r="C919" s="145" t="s">
        <v>544</v>
      </c>
      <c r="D919" s="145" t="s">
        <v>79</v>
      </c>
      <c r="E919" s="145" t="s">
        <v>545</v>
      </c>
      <c r="F919" s="145" t="s">
        <v>210</v>
      </c>
      <c r="G919" s="145" t="s">
        <v>546</v>
      </c>
      <c r="H919" s="146"/>
      <c r="I919" s="144"/>
      <c r="J919" s="147"/>
      <c r="K919" s="148"/>
      <c r="L919" s="149"/>
      <c r="M919" s="149"/>
      <c r="N919" s="145"/>
      <c r="O919" s="145"/>
      <c r="P919" s="145"/>
    </row>
    <row r="920" spans="1:18" x14ac:dyDescent="0.35">
      <c r="A920" s="144">
        <v>2</v>
      </c>
      <c r="B920" s="145" t="s">
        <v>58</v>
      </c>
      <c r="C920" s="145" t="s">
        <v>544</v>
      </c>
      <c r="D920" s="145" t="s">
        <v>79</v>
      </c>
      <c r="E920" s="145" t="s">
        <v>545</v>
      </c>
      <c r="F920" s="145" t="s">
        <v>180</v>
      </c>
      <c r="G920" s="145" t="s">
        <v>1295</v>
      </c>
      <c r="H920" s="146">
        <v>3964</v>
      </c>
      <c r="I920" s="144">
        <v>3</v>
      </c>
      <c r="J920" s="147">
        <f>นครพนม!F29</f>
        <v>176712.48</v>
      </c>
      <c r="K920" s="148">
        <f>นครพนม!AM29</f>
        <v>179592.48</v>
      </c>
      <c r="L920" s="149">
        <f>นครพนม!AN29</f>
        <v>1746775.6600000001</v>
      </c>
      <c r="M920" s="149">
        <f>นครพนม!AO29</f>
        <v>1710505.91</v>
      </c>
      <c r="N920" s="145"/>
      <c r="O920" s="145"/>
      <c r="P920" s="145"/>
      <c r="Q920" s="137">
        <f t="shared" si="109"/>
        <v>36269.750000000233</v>
      </c>
      <c r="R920" s="138">
        <f t="shared" si="110"/>
        <v>440.65985368314836</v>
      </c>
    </row>
    <row r="921" spans="1:18" x14ac:dyDescent="0.35">
      <c r="A921" s="144">
        <v>3</v>
      </c>
      <c r="B921" s="145" t="s">
        <v>58</v>
      </c>
      <c r="C921" s="145" t="s">
        <v>544</v>
      </c>
      <c r="D921" s="145" t="s">
        <v>79</v>
      </c>
      <c r="E921" s="145" t="s">
        <v>545</v>
      </c>
      <c r="F921" s="145" t="s">
        <v>180</v>
      </c>
      <c r="G921" s="145" t="s">
        <v>1296</v>
      </c>
      <c r="H921" s="146">
        <v>5112</v>
      </c>
      <c r="I921" s="144">
        <v>4</v>
      </c>
      <c r="J921" s="147">
        <f>นครพนม!F30</f>
        <v>169620.42</v>
      </c>
      <c r="K921" s="148">
        <f>นครพนม!AM30</f>
        <v>-212357.55000000005</v>
      </c>
      <c r="L921" s="149">
        <f>นครพนม!AN30</f>
        <v>1507954.7999999998</v>
      </c>
      <c r="M921" s="149">
        <f>นครพนม!AO30</f>
        <v>1649764.24</v>
      </c>
      <c r="N921" s="145"/>
      <c r="O921" s="145"/>
      <c r="P921" s="145"/>
      <c r="Q921" s="137">
        <f t="shared" si="109"/>
        <v>-141809.44000000018</v>
      </c>
      <c r="R921" s="138">
        <f t="shared" si="110"/>
        <v>294.98333333333329</v>
      </c>
    </row>
    <row r="922" spans="1:18" x14ac:dyDescent="0.35">
      <c r="A922" s="144">
        <v>4</v>
      </c>
      <c r="B922" s="145" t="s">
        <v>58</v>
      </c>
      <c r="C922" s="145" t="s">
        <v>544</v>
      </c>
      <c r="D922" s="145" t="s">
        <v>79</v>
      </c>
      <c r="E922" s="145" t="s">
        <v>545</v>
      </c>
      <c r="F922" s="145" t="s">
        <v>180</v>
      </c>
      <c r="G922" s="145" t="s">
        <v>1297</v>
      </c>
      <c r="H922" s="146">
        <v>2863</v>
      </c>
      <c r="I922" s="144">
        <v>2</v>
      </c>
      <c r="J922" s="147">
        <f>นครพนม!F31</f>
        <v>404979.19</v>
      </c>
      <c r="K922" s="148">
        <f>นครพนม!AM31</f>
        <v>469446.51</v>
      </c>
      <c r="L922" s="149">
        <f>นครพนม!AN31</f>
        <v>1329912.4900000002</v>
      </c>
      <c r="M922" s="149">
        <f>นครพนม!AO31</f>
        <v>1194479.03</v>
      </c>
      <c r="N922" s="145"/>
      <c r="O922" s="145"/>
      <c r="P922" s="145"/>
      <c r="Q922" s="137">
        <f t="shared" si="109"/>
        <v>135433.4600000002</v>
      </c>
      <c r="R922" s="138">
        <f t="shared" si="110"/>
        <v>464.51711142158581</v>
      </c>
    </row>
    <row r="923" spans="1:18" x14ac:dyDescent="0.35">
      <c r="A923" s="144">
        <v>5</v>
      </c>
      <c r="B923" s="145" t="s">
        <v>58</v>
      </c>
      <c r="C923" s="145" t="s">
        <v>544</v>
      </c>
      <c r="D923" s="145" t="s">
        <v>79</v>
      </c>
      <c r="E923" s="145" t="s">
        <v>545</v>
      </c>
      <c r="F923" s="145" t="s">
        <v>180</v>
      </c>
      <c r="G923" s="145" t="s">
        <v>1298</v>
      </c>
      <c r="H923" s="146">
        <v>3378</v>
      </c>
      <c r="I923" s="144">
        <v>3</v>
      </c>
      <c r="J923" s="147">
        <f>นครพนม!F32</f>
        <v>107302.66</v>
      </c>
      <c r="K923" s="148">
        <f>นครพนม!AM32</f>
        <v>126550.85999999999</v>
      </c>
      <c r="L923" s="149">
        <f>นครพนม!AN32</f>
        <v>455568.09</v>
      </c>
      <c r="M923" s="149">
        <f>นครพนม!AO32</f>
        <v>619668.71</v>
      </c>
      <c r="N923" s="145"/>
      <c r="O923" s="145"/>
      <c r="P923" s="145"/>
      <c r="Q923" s="137">
        <f t="shared" si="109"/>
        <v>-164100.61999999994</v>
      </c>
      <c r="R923" s="138">
        <f t="shared" si="110"/>
        <v>134.86325932504442</v>
      </c>
    </row>
    <row r="924" spans="1:18" x14ac:dyDescent="0.35">
      <c r="A924" s="144">
        <v>6</v>
      </c>
      <c r="B924" s="145" t="s">
        <v>58</v>
      </c>
      <c r="C924" s="145" t="s">
        <v>544</v>
      </c>
      <c r="D924" s="145" t="s">
        <v>79</v>
      </c>
      <c r="E924" s="145" t="s">
        <v>545</v>
      </c>
      <c r="F924" s="145" t="s">
        <v>180</v>
      </c>
      <c r="G924" s="145" t="s">
        <v>1299</v>
      </c>
      <c r="H924" s="146">
        <v>3946</v>
      </c>
      <c r="I924" s="144">
        <v>3</v>
      </c>
      <c r="J924" s="147">
        <f>นครพนม!F33</f>
        <v>425889.53</v>
      </c>
      <c r="K924" s="148">
        <f>นครพนม!AM33</f>
        <v>561417.52</v>
      </c>
      <c r="L924" s="149">
        <f>นครพนม!AN33</f>
        <v>1560319.56</v>
      </c>
      <c r="M924" s="149">
        <f>นครพนม!AO33</f>
        <v>1360816.49</v>
      </c>
      <c r="N924" s="145"/>
      <c r="O924" s="145"/>
      <c r="P924" s="145"/>
      <c r="Q924" s="137">
        <f t="shared" si="109"/>
        <v>199503.07000000007</v>
      </c>
      <c r="R924" s="138">
        <f t="shared" si="110"/>
        <v>395.41803345159656</v>
      </c>
    </row>
    <row r="925" spans="1:18" x14ac:dyDescent="0.35">
      <c r="A925" s="144">
        <v>7</v>
      </c>
      <c r="B925" s="145" t="s">
        <v>58</v>
      </c>
      <c r="C925" s="145" t="s">
        <v>544</v>
      </c>
      <c r="D925" s="145" t="s">
        <v>79</v>
      </c>
      <c r="E925" s="145" t="s">
        <v>545</v>
      </c>
      <c r="F925" s="145" t="s">
        <v>180</v>
      </c>
      <c r="G925" s="145" t="s">
        <v>1300</v>
      </c>
      <c r="H925" s="146">
        <v>4332</v>
      </c>
      <c r="I925" s="144">
        <v>3</v>
      </c>
      <c r="J925" s="147">
        <f>นครพนม!F34</f>
        <v>345616.7</v>
      </c>
      <c r="K925" s="148">
        <f>นครพนม!AM34</f>
        <v>469345.59</v>
      </c>
      <c r="L925" s="149">
        <f>นครพนม!AN34</f>
        <v>1543443.38</v>
      </c>
      <c r="M925" s="149">
        <f>นครพนม!AO34</f>
        <v>1279009.1800000002</v>
      </c>
      <c r="N925" s="145"/>
      <c r="O925" s="145"/>
      <c r="P925" s="145"/>
      <c r="Q925" s="137">
        <f t="shared" si="109"/>
        <v>264434.19999999972</v>
      </c>
      <c r="R925" s="138">
        <f t="shared" si="110"/>
        <v>356.28886888273314</v>
      </c>
    </row>
    <row r="926" spans="1:18" s="202" customFormat="1" x14ac:dyDescent="0.35">
      <c r="A926" s="196">
        <v>8</v>
      </c>
      <c r="B926" s="197" t="s">
        <v>58</v>
      </c>
      <c r="C926" s="197" t="s">
        <v>544</v>
      </c>
      <c r="D926" s="197" t="s">
        <v>79</v>
      </c>
      <c r="E926" s="197" t="s">
        <v>545</v>
      </c>
      <c r="F926" s="197" t="s">
        <v>180</v>
      </c>
      <c r="G926" s="197" t="s">
        <v>1301</v>
      </c>
      <c r="H926" s="191">
        <v>2103</v>
      </c>
      <c r="I926" s="196">
        <v>2</v>
      </c>
      <c r="J926" s="198">
        <f>นครพนม!F35</f>
        <v>388656.99</v>
      </c>
      <c r="K926" s="199">
        <f>นครพนม!AM35</f>
        <v>466076.13999999996</v>
      </c>
      <c r="L926" s="198">
        <f>นครพนม!AN35</f>
        <v>760585.38</v>
      </c>
      <c r="M926" s="198">
        <f>นครพนม!AO35</f>
        <v>540480.14</v>
      </c>
      <c r="N926" s="197"/>
      <c r="O926" s="197"/>
      <c r="P926" s="197"/>
      <c r="Q926" s="200">
        <f t="shared" si="109"/>
        <v>220105.24</v>
      </c>
      <c r="R926" s="201">
        <f t="shared" si="110"/>
        <v>361.66684736091298</v>
      </c>
    </row>
    <row r="927" spans="1:18" x14ac:dyDescent="0.35">
      <c r="A927" s="144">
        <v>9</v>
      </c>
      <c r="B927" s="145" t="s">
        <v>58</v>
      </c>
      <c r="C927" s="145" t="s">
        <v>544</v>
      </c>
      <c r="D927" s="145" t="s">
        <v>79</v>
      </c>
      <c r="E927" s="145" t="s">
        <v>545</v>
      </c>
      <c r="F927" s="145" t="s">
        <v>180</v>
      </c>
      <c r="G927" s="145" t="s">
        <v>1302</v>
      </c>
      <c r="H927" s="146">
        <v>2710</v>
      </c>
      <c r="I927" s="144">
        <v>2</v>
      </c>
      <c r="J927" s="147">
        <f>นครพนม!F36</f>
        <v>325217.15000000002</v>
      </c>
      <c r="K927" s="148">
        <f>นครพนม!AM36</f>
        <v>335824.57</v>
      </c>
      <c r="L927" s="149">
        <f>นครพนม!AN36</f>
        <v>624336.31999999995</v>
      </c>
      <c r="M927" s="149">
        <f>นครพนม!AO36</f>
        <v>465321.3</v>
      </c>
      <c r="N927" s="145"/>
      <c r="O927" s="145"/>
      <c r="P927" s="145"/>
      <c r="Q927" s="137">
        <f t="shared" si="109"/>
        <v>159015.01999999996</v>
      </c>
      <c r="R927" s="138">
        <f t="shared" si="110"/>
        <v>230.38240590405903</v>
      </c>
    </row>
    <row r="928" spans="1:18" x14ac:dyDescent="0.35">
      <c r="A928" s="144">
        <v>10</v>
      </c>
      <c r="B928" s="145" t="s">
        <v>58</v>
      </c>
      <c r="C928" s="145" t="s">
        <v>544</v>
      </c>
      <c r="D928" s="145" t="s">
        <v>79</v>
      </c>
      <c r="E928" s="145" t="s">
        <v>545</v>
      </c>
      <c r="F928" s="145" t="s">
        <v>180</v>
      </c>
      <c r="G928" s="145" t="s">
        <v>1303</v>
      </c>
      <c r="H928" s="146">
        <v>2476</v>
      </c>
      <c r="I928" s="144">
        <v>2</v>
      </c>
      <c r="J928" s="147">
        <f>นครพนม!F37</f>
        <v>259326.57</v>
      </c>
      <c r="K928" s="148">
        <f>นครพนม!AM37</f>
        <v>321260.68</v>
      </c>
      <c r="L928" s="149">
        <f>นครพนม!AN37</f>
        <v>1507933.6</v>
      </c>
      <c r="M928" s="149">
        <f>นครพนม!AO37</f>
        <v>1498612.09</v>
      </c>
      <c r="N928" s="145"/>
      <c r="O928" s="145"/>
      <c r="P928" s="145"/>
      <c r="Q928" s="137">
        <f t="shared" si="109"/>
        <v>9321.5100000000093</v>
      </c>
      <c r="R928" s="138">
        <f t="shared" si="110"/>
        <v>609.02003231017773</v>
      </c>
    </row>
    <row r="929" spans="1:18" s="156" customFormat="1" x14ac:dyDescent="0.35">
      <c r="A929" s="150">
        <v>2</v>
      </c>
      <c r="B929" s="151" t="s">
        <v>58</v>
      </c>
      <c r="C929" s="151"/>
      <c r="D929" s="151"/>
      <c r="E929" s="151" t="s">
        <v>77</v>
      </c>
      <c r="F929" s="151"/>
      <c r="G929" s="151" t="s">
        <v>547</v>
      </c>
      <c r="H929" s="157">
        <f>SUM(H919:H928)</f>
        <v>30884</v>
      </c>
      <c r="I929" s="150"/>
      <c r="J929" s="153">
        <f>SUM(J919:J928)</f>
        <v>2603321.69</v>
      </c>
      <c r="K929" s="188">
        <f>SUM(K919:K928)</f>
        <v>2717156.8</v>
      </c>
      <c r="L929" s="153">
        <f t="shared" ref="L929:M929" si="112">SUM(L919:L928)</f>
        <v>11036829.279999999</v>
      </c>
      <c r="M929" s="153">
        <f t="shared" si="112"/>
        <v>10318657.09</v>
      </c>
      <c r="N929" s="151">
        <v>9</v>
      </c>
      <c r="O929" s="151">
        <v>9</v>
      </c>
      <c r="P929" s="151">
        <f>N929-O929</f>
        <v>0</v>
      </c>
      <c r="Q929" s="154">
        <f t="shared" si="109"/>
        <v>718172.18999999948</v>
      </c>
      <c r="R929" s="155">
        <f>L929/H929</f>
        <v>357.36398393990413</v>
      </c>
    </row>
    <row r="930" spans="1:18" x14ac:dyDescent="0.35">
      <c r="A930" s="144">
        <v>1</v>
      </c>
      <c r="B930" s="145" t="s">
        <v>58</v>
      </c>
      <c r="C930" s="145" t="s">
        <v>548</v>
      </c>
      <c r="D930" s="145" t="s">
        <v>86</v>
      </c>
      <c r="E930" s="145" t="s">
        <v>549</v>
      </c>
      <c r="F930" s="145" t="s">
        <v>210</v>
      </c>
      <c r="G930" s="145" t="s">
        <v>550</v>
      </c>
      <c r="H930" s="146"/>
      <c r="I930" s="144"/>
      <c r="J930" s="147"/>
      <c r="K930" s="148"/>
      <c r="L930" s="149"/>
      <c r="M930" s="149"/>
      <c r="N930" s="145"/>
      <c r="O930" s="145"/>
      <c r="P930" s="145"/>
    </row>
    <row r="931" spans="1:18" x14ac:dyDescent="0.35">
      <c r="A931" s="144">
        <v>2</v>
      </c>
      <c r="B931" s="145" t="s">
        <v>58</v>
      </c>
      <c r="C931" s="145" t="s">
        <v>548</v>
      </c>
      <c r="D931" s="145" t="s">
        <v>86</v>
      </c>
      <c r="E931" s="145" t="s">
        <v>549</v>
      </c>
      <c r="F931" s="145" t="s">
        <v>180</v>
      </c>
      <c r="G931" s="145" t="s">
        <v>1304</v>
      </c>
      <c r="H931" s="146">
        <v>3590</v>
      </c>
      <c r="I931" s="144">
        <v>3</v>
      </c>
      <c r="J931" s="147">
        <f>นครพนม!F38</f>
        <v>302482.89</v>
      </c>
      <c r="K931" s="148">
        <f>นครพนม!AM38</f>
        <v>317051.87</v>
      </c>
      <c r="L931" s="149">
        <f>นครพนม!AN38</f>
        <v>1022398.8200000001</v>
      </c>
      <c r="M931" s="149">
        <f>นครพนม!AO38</f>
        <v>1232146.5399999998</v>
      </c>
      <c r="N931" s="145"/>
      <c r="O931" s="145"/>
      <c r="P931" s="145"/>
      <c r="Q931" s="137">
        <f t="shared" si="109"/>
        <v>-209747.71999999974</v>
      </c>
      <c r="R931" s="138">
        <f t="shared" si="110"/>
        <v>284.79075766016717</v>
      </c>
    </row>
    <row r="932" spans="1:18" x14ac:dyDescent="0.35">
      <c r="A932" s="144">
        <v>3</v>
      </c>
      <c r="B932" s="145" t="s">
        <v>58</v>
      </c>
      <c r="C932" s="145" t="s">
        <v>548</v>
      </c>
      <c r="D932" s="145" t="s">
        <v>86</v>
      </c>
      <c r="E932" s="145" t="s">
        <v>549</v>
      </c>
      <c r="F932" s="145" t="s">
        <v>180</v>
      </c>
      <c r="G932" s="145" t="s">
        <v>1305</v>
      </c>
      <c r="H932" s="146">
        <v>4275</v>
      </c>
      <c r="I932" s="144">
        <v>3</v>
      </c>
      <c r="J932" s="147">
        <f>นครพนม!F39</f>
        <v>264380.56</v>
      </c>
      <c r="K932" s="148">
        <f>นครพนม!AM39</f>
        <v>226695.45</v>
      </c>
      <c r="L932" s="149">
        <f>นครพนม!AN39</f>
        <v>1182665.3999999999</v>
      </c>
      <c r="M932" s="149">
        <f>นครพนม!AO39</f>
        <v>1063693.46</v>
      </c>
      <c r="N932" s="145"/>
      <c r="O932" s="145"/>
      <c r="P932" s="145"/>
      <c r="Q932" s="137">
        <f t="shared" si="109"/>
        <v>118971.93999999994</v>
      </c>
      <c r="R932" s="138">
        <f t="shared" si="110"/>
        <v>276.64687719298246</v>
      </c>
    </row>
    <row r="933" spans="1:18" x14ac:dyDescent="0.35">
      <c r="A933" s="144">
        <v>4</v>
      </c>
      <c r="B933" s="145" t="s">
        <v>58</v>
      </c>
      <c r="C933" s="145" t="s">
        <v>548</v>
      </c>
      <c r="D933" s="145" t="s">
        <v>86</v>
      </c>
      <c r="E933" s="145" t="s">
        <v>549</v>
      </c>
      <c r="F933" s="145" t="s">
        <v>180</v>
      </c>
      <c r="G933" s="145" t="s">
        <v>1306</v>
      </c>
      <c r="H933" s="146">
        <v>1050</v>
      </c>
      <c r="I933" s="144">
        <v>1</v>
      </c>
      <c r="J933" s="147">
        <f>นครพนม!F40</f>
        <v>502934.55</v>
      </c>
      <c r="K933" s="148">
        <f>นครพนม!AM40</f>
        <v>614939.31999999995</v>
      </c>
      <c r="L933" s="149">
        <f>นครพนม!AN40</f>
        <v>1084625.26</v>
      </c>
      <c r="M933" s="149">
        <f>นครพนม!AO40</f>
        <v>995474.32000000018</v>
      </c>
      <c r="N933" s="145"/>
      <c r="O933" s="145"/>
      <c r="P933" s="145"/>
      <c r="Q933" s="137">
        <f t="shared" si="109"/>
        <v>89150.939999999828</v>
      </c>
      <c r="R933" s="138">
        <f t="shared" si="110"/>
        <v>1032.9764380952381</v>
      </c>
    </row>
    <row r="934" spans="1:18" x14ac:dyDescent="0.35">
      <c r="A934" s="144">
        <v>5</v>
      </c>
      <c r="B934" s="145" t="s">
        <v>58</v>
      </c>
      <c r="C934" s="145" t="s">
        <v>548</v>
      </c>
      <c r="D934" s="145" t="s">
        <v>86</v>
      </c>
      <c r="E934" s="145" t="s">
        <v>549</v>
      </c>
      <c r="F934" s="145" t="s">
        <v>180</v>
      </c>
      <c r="G934" s="145" t="s">
        <v>1307</v>
      </c>
      <c r="H934" s="146">
        <v>2081</v>
      </c>
      <c r="I934" s="144">
        <v>2</v>
      </c>
      <c r="J934" s="147">
        <f>นครพนม!F41</f>
        <v>151224.01</v>
      </c>
      <c r="K934" s="148">
        <f>นครพนม!AM41</f>
        <v>-237614.05</v>
      </c>
      <c r="L934" s="149">
        <f>นครพนม!AN41</f>
        <v>1301729.28</v>
      </c>
      <c r="M934" s="149">
        <f>นครพนม!AO41</f>
        <v>1427131.6400000001</v>
      </c>
      <c r="N934" s="145"/>
      <c r="O934" s="145"/>
      <c r="P934" s="145"/>
      <c r="Q934" s="137">
        <f t="shared" si="109"/>
        <v>-125402.3600000001</v>
      </c>
      <c r="R934" s="138">
        <f t="shared" si="110"/>
        <v>625.53064872657376</v>
      </c>
    </row>
    <row r="935" spans="1:18" x14ac:dyDescent="0.35">
      <c r="A935" s="144">
        <v>6</v>
      </c>
      <c r="B935" s="145" t="s">
        <v>58</v>
      </c>
      <c r="C935" s="145" t="s">
        <v>548</v>
      </c>
      <c r="D935" s="145" t="s">
        <v>86</v>
      </c>
      <c r="E935" s="145" t="s">
        <v>549</v>
      </c>
      <c r="F935" s="145" t="s">
        <v>180</v>
      </c>
      <c r="G935" s="145" t="s">
        <v>1308</v>
      </c>
      <c r="H935" s="146">
        <v>2563</v>
      </c>
      <c r="I935" s="144">
        <v>2</v>
      </c>
      <c r="J935" s="147">
        <f>นครพนม!F42</f>
        <v>169242.47</v>
      </c>
      <c r="K935" s="148">
        <f>นครพนม!AM42</f>
        <v>724655.4</v>
      </c>
      <c r="L935" s="149">
        <f>นครพนม!AN42</f>
        <v>1104889.3600000001</v>
      </c>
      <c r="M935" s="149">
        <f>นครพนม!AO42</f>
        <v>1268105.9000000001</v>
      </c>
      <c r="N935" s="145"/>
      <c r="O935" s="145"/>
      <c r="P935" s="145"/>
      <c r="Q935" s="137">
        <f t="shared" si="109"/>
        <v>-163216.54000000004</v>
      </c>
      <c r="R935" s="138">
        <f t="shared" si="110"/>
        <v>431.09222005462351</v>
      </c>
    </row>
    <row r="936" spans="1:18" x14ac:dyDescent="0.35">
      <c r="A936" s="144">
        <v>7</v>
      </c>
      <c r="B936" s="145" t="s">
        <v>58</v>
      </c>
      <c r="C936" s="145" t="s">
        <v>548</v>
      </c>
      <c r="D936" s="145" t="s">
        <v>86</v>
      </c>
      <c r="E936" s="145" t="s">
        <v>549</v>
      </c>
      <c r="F936" s="145" t="s">
        <v>180</v>
      </c>
      <c r="G936" s="145" t="s">
        <v>1309</v>
      </c>
      <c r="H936" s="146">
        <v>2302</v>
      </c>
      <c r="I936" s="144">
        <v>2</v>
      </c>
      <c r="J936" s="147">
        <f>นครพนม!F43</f>
        <v>285523.65999999997</v>
      </c>
      <c r="K936" s="148">
        <f>นครพนม!AM43</f>
        <v>960549.40999999992</v>
      </c>
      <c r="L936" s="149">
        <f>นครพนม!AN43</f>
        <v>1271660.03</v>
      </c>
      <c r="M936" s="149">
        <f>นครพนม!AO43</f>
        <v>1315474.44</v>
      </c>
      <c r="N936" s="145"/>
      <c r="O936" s="145"/>
      <c r="P936" s="145"/>
      <c r="Q936" s="137">
        <f t="shared" si="109"/>
        <v>-43814.409999999916</v>
      </c>
      <c r="R936" s="138">
        <f t="shared" si="110"/>
        <v>552.41530408340577</v>
      </c>
    </row>
    <row r="937" spans="1:18" x14ac:dyDescent="0.35">
      <c r="A937" s="144">
        <v>8</v>
      </c>
      <c r="B937" s="145" t="s">
        <v>58</v>
      </c>
      <c r="C937" s="145" t="s">
        <v>548</v>
      </c>
      <c r="D937" s="145" t="s">
        <v>86</v>
      </c>
      <c r="E937" s="145" t="s">
        <v>549</v>
      </c>
      <c r="F937" s="145" t="s">
        <v>180</v>
      </c>
      <c r="G937" s="145" t="s">
        <v>1310</v>
      </c>
      <c r="H937" s="146">
        <v>2003</v>
      </c>
      <c r="I937" s="144">
        <v>2</v>
      </c>
      <c r="J937" s="147">
        <f>นครพนม!F44</f>
        <v>271765.86</v>
      </c>
      <c r="K937" s="148">
        <f>นครพนม!AM44</f>
        <v>502743.66999999993</v>
      </c>
      <c r="L937" s="149">
        <f>นครพนม!AN44</f>
        <v>416586.93</v>
      </c>
      <c r="M937" s="149">
        <f>นครพนม!AO44</f>
        <v>338343.77999999991</v>
      </c>
      <c r="N937" s="145"/>
      <c r="O937" s="145"/>
      <c r="P937" s="145"/>
      <c r="Q937" s="137">
        <f t="shared" si="109"/>
        <v>78243.150000000081</v>
      </c>
      <c r="R937" s="138">
        <f t="shared" si="110"/>
        <v>207.98149276085871</v>
      </c>
    </row>
    <row r="938" spans="1:18" x14ac:dyDescent="0.35">
      <c r="A938" s="144">
        <v>9</v>
      </c>
      <c r="B938" s="145" t="s">
        <v>58</v>
      </c>
      <c r="C938" s="145" t="s">
        <v>548</v>
      </c>
      <c r="D938" s="145" t="s">
        <v>86</v>
      </c>
      <c r="E938" s="145" t="s">
        <v>549</v>
      </c>
      <c r="F938" s="145" t="s">
        <v>180</v>
      </c>
      <c r="G938" s="145" t="s">
        <v>1311</v>
      </c>
      <c r="H938" s="146">
        <v>2921</v>
      </c>
      <c r="I938" s="144">
        <v>2</v>
      </c>
      <c r="J938" s="147">
        <f>นครพนม!F45</f>
        <v>434478.63</v>
      </c>
      <c r="K938" s="148">
        <f>นครพนม!AM45</f>
        <v>481551.88</v>
      </c>
      <c r="L938" s="149">
        <f>นครพนม!AN45</f>
        <v>1241881.44</v>
      </c>
      <c r="M938" s="149">
        <f>นครพนม!AO45</f>
        <v>1110193.71</v>
      </c>
      <c r="N938" s="145"/>
      <c r="O938" s="145"/>
      <c r="P938" s="145"/>
      <c r="Q938" s="137">
        <f t="shared" si="109"/>
        <v>131687.72999999998</v>
      </c>
      <c r="R938" s="138">
        <f t="shared" si="110"/>
        <v>425.15626155426224</v>
      </c>
    </row>
    <row r="939" spans="1:18" x14ac:dyDescent="0.35">
      <c r="A939" s="144">
        <v>10</v>
      </c>
      <c r="B939" s="145" t="s">
        <v>58</v>
      </c>
      <c r="C939" s="145" t="s">
        <v>548</v>
      </c>
      <c r="D939" s="145" t="s">
        <v>86</v>
      </c>
      <c r="E939" s="145" t="s">
        <v>549</v>
      </c>
      <c r="F939" s="145" t="s">
        <v>180</v>
      </c>
      <c r="G939" s="145" t="s">
        <v>1312</v>
      </c>
      <c r="H939" s="146">
        <v>2021</v>
      </c>
      <c r="I939" s="144">
        <v>2</v>
      </c>
      <c r="J939" s="147">
        <f>นครพนม!F46</f>
        <v>128850.28</v>
      </c>
      <c r="K939" s="148">
        <f>นครพนม!AM46</f>
        <v>187374.07</v>
      </c>
      <c r="L939" s="149">
        <f>นครพนม!AN46</f>
        <v>1094500.3599999999</v>
      </c>
      <c r="M939" s="149">
        <f>นครพนม!AO46</f>
        <v>1037654.05</v>
      </c>
      <c r="N939" s="145"/>
      <c r="O939" s="145"/>
      <c r="P939" s="145"/>
      <c r="Q939" s="137">
        <f t="shared" si="109"/>
        <v>56846.309999999823</v>
      </c>
      <c r="R939" s="138">
        <f t="shared" si="110"/>
        <v>541.56376051459665</v>
      </c>
    </row>
    <row r="940" spans="1:18" x14ac:dyDescent="0.35">
      <c r="A940" s="144">
        <v>11</v>
      </c>
      <c r="B940" s="145" t="s">
        <v>58</v>
      </c>
      <c r="C940" s="145" t="s">
        <v>548</v>
      </c>
      <c r="D940" s="145" t="s">
        <v>86</v>
      </c>
      <c r="E940" s="145" t="s">
        <v>549</v>
      </c>
      <c r="F940" s="145" t="s">
        <v>180</v>
      </c>
      <c r="G940" s="145" t="s">
        <v>1313</v>
      </c>
      <c r="H940" s="146">
        <v>1750</v>
      </c>
      <c r="I940" s="144">
        <v>2</v>
      </c>
      <c r="J940" s="147">
        <f>นครพนม!F47</f>
        <v>118988.38</v>
      </c>
      <c r="K940" s="148">
        <f>นครพนม!AM47</f>
        <v>35152.28</v>
      </c>
      <c r="L940" s="149">
        <f>นครพนม!AN47</f>
        <v>755565.54</v>
      </c>
      <c r="M940" s="149">
        <f>นครพนม!AO47</f>
        <v>738674.73</v>
      </c>
      <c r="N940" s="145"/>
      <c r="O940" s="145"/>
      <c r="P940" s="145"/>
      <c r="Q940" s="137">
        <f t="shared" si="109"/>
        <v>16890.810000000056</v>
      </c>
      <c r="R940" s="138">
        <f t="shared" si="110"/>
        <v>431.75173714285717</v>
      </c>
    </row>
    <row r="941" spans="1:18" x14ac:dyDescent="0.35">
      <c r="A941" s="144">
        <v>12</v>
      </c>
      <c r="B941" s="145" t="s">
        <v>58</v>
      </c>
      <c r="C941" s="145" t="s">
        <v>548</v>
      </c>
      <c r="D941" s="145" t="s">
        <v>86</v>
      </c>
      <c r="E941" s="145" t="s">
        <v>549</v>
      </c>
      <c r="F941" s="145" t="s">
        <v>180</v>
      </c>
      <c r="G941" s="145" t="s">
        <v>1314</v>
      </c>
      <c r="H941" s="146">
        <v>1875</v>
      </c>
      <c r="I941" s="144">
        <v>2</v>
      </c>
      <c r="J941" s="147">
        <f>นครพนม!F48</f>
        <v>143980.51999999999</v>
      </c>
      <c r="K941" s="148">
        <f>นครพนม!AM48</f>
        <v>249296.83999999997</v>
      </c>
      <c r="L941" s="149">
        <f>นครพนม!AN48</f>
        <v>715003.37</v>
      </c>
      <c r="M941" s="149">
        <f>นครพนม!AO48</f>
        <v>689890.7300000001</v>
      </c>
      <c r="N941" s="145"/>
      <c r="O941" s="145"/>
      <c r="P941" s="145"/>
      <c r="Q941" s="137">
        <f t="shared" si="109"/>
        <v>25112.639999999898</v>
      </c>
      <c r="R941" s="138">
        <f t="shared" si="110"/>
        <v>381.33513066666666</v>
      </c>
    </row>
    <row r="942" spans="1:18" x14ac:dyDescent="0.35">
      <c r="A942" s="144">
        <v>13</v>
      </c>
      <c r="B942" s="145" t="s">
        <v>58</v>
      </c>
      <c r="C942" s="145" t="s">
        <v>548</v>
      </c>
      <c r="D942" s="145" t="s">
        <v>86</v>
      </c>
      <c r="E942" s="145" t="s">
        <v>549</v>
      </c>
      <c r="F942" s="145" t="s">
        <v>180</v>
      </c>
      <c r="G942" s="145" t="s">
        <v>1315</v>
      </c>
      <c r="H942" s="146">
        <v>2733</v>
      </c>
      <c r="I942" s="144">
        <v>2</v>
      </c>
      <c r="J942" s="147">
        <f>นครพนม!F49</f>
        <v>375144.08</v>
      </c>
      <c r="K942" s="148">
        <f>นครพนม!AM49</f>
        <v>315341.55000000005</v>
      </c>
      <c r="L942" s="149">
        <f>นครพนม!AN49</f>
        <v>964849.21</v>
      </c>
      <c r="M942" s="149">
        <f>นครพนม!AO49</f>
        <v>1001843.2499999999</v>
      </c>
      <c r="N942" s="145"/>
      <c r="O942" s="145"/>
      <c r="P942" s="145"/>
      <c r="Q942" s="137">
        <f t="shared" si="109"/>
        <v>-36994.039999999921</v>
      </c>
      <c r="R942" s="138">
        <f t="shared" si="110"/>
        <v>353.03666666666663</v>
      </c>
    </row>
    <row r="943" spans="1:18" x14ac:dyDescent="0.35">
      <c r="A943" s="144">
        <v>14</v>
      </c>
      <c r="B943" s="145" t="s">
        <v>58</v>
      </c>
      <c r="C943" s="145" t="s">
        <v>548</v>
      </c>
      <c r="D943" s="145" t="s">
        <v>86</v>
      </c>
      <c r="E943" s="145" t="s">
        <v>549</v>
      </c>
      <c r="F943" s="145" t="s">
        <v>180</v>
      </c>
      <c r="G943" s="145" t="s">
        <v>1316</v>
      </c>
      <c r="H943" s="146">
        <v>2730</v>
      </c>
      <c r="I943" s="144">
        <v>2</v>
      </c>
      <c r="J943" s="147">
        <f>นครพนม!F50</f>
        <v>280755.14</v>
      </c>
      <c r="K943" s="148">
        <f>นครพนม!AM50</f>
        <v>800581.41</v>
      </c>
      <c r="L943" s="149">
        <f>นครพนม!AN50</f>
        <v>1081949.76</v>
      </c>
      <c r="M943" s="149">
        <f>นครพนม!AO50</f>
        <v>1220653.77</v>
      </c>
      <c r="N943" s="145"/>
      <c r="O943" s="145"/>
      <c r="P943" s="145"/>
      <c r="Q943" s="137">
        <f t="shared" si="109"/>
        <v>-138704.01</v>
      </c>
      <c r="R943" s="138">
        <f t="shared" si="110"/>
        <v>396.31859340659344</v>
      </c>
    </row>
    <row r="944" spans="1:18" x14ac:dyDescent="0.35">
      <c r="A944" s="144">
        <v>15</v>
      </c>
      <c r="B944" s="145" t="s">
        <v>58</v>
      </c>
      <c r="C944" s="145" t="s">
        <v>548</v>
      </c>
      <c r="D944" s="145" t="s">
        <v>86</v>
      </c>
      <c r="E944" s="145" t="s">
        <v>549</v>
      </c>
      <c r="F944" s="145" t="s">
        <v>180</v>
      </c>
      <c r="G944" s="145" t="s">
        <v>1317</v>
      </c>
      <c r="H944" s="146">
        <v>2627</v>
      </c>
      <c r="I944" s="144">
        <v>2</v>
      </c>
      <c r="J944" s="147">
        <f>นครพนม!F51</f>
        <v>509085.74</v>
      </c>
      <c r="K944" s="148">
        <f>นครพนม!AM51</f>
        <v>885533.06</v>
      </c>
      <c r="L944" s="149">
        <f>นครพนม!AN51</f>
        <v>1161075.79</v>
      </c>
      <c r="M944" s="149">
        <f>นครพนม!AO51</f>
        <v>886406.23</v>
      </c>
      <c r="N944" s="145"/>
      <c r="O944" s="145"/>
      <c r="P944" s="145"/>
      <c r="Q944" s="137">
        <f t="shared" si="109"/>
        <v>274669.56000000006</v>
      </c>
      <c r="R944" s="138">
        <f t="shared" si="110"/>
        <v>441.97784164446136</v>
      </c>
    </row>
    <row r="945" spans="1:18" x14ac:dyDescent="0.35">
      <c r="A945" s="144">
        <v>16</v>
      </c>
      <c r="B945" s="145" t="s">
        <v>58</v>
      </c>
      <c r="C945" s="145" t="s">
        <v>548</v>
      </c>
      <c r="D945" s="145" t="s">
        <v>86</v>
      </c>
      <c r="E945" s="145" t="s">
        <v>549</v>
      </c>
      <c r="F945" s="145" t="s">
        <v>180</v>
      </c>
      <c r="G945" s="145" t="s">
        <v>1318</v>
      </c>
      <c r="H945" s="146">
        <v>1841</v>
      </c>
      <c r="I945" s="144">
        <v>2</v>
      </c>
      <c r="J945" s="147">
        <f>นครพนม!F52</f>
        <v>400002.26</v>
      </c>
      <c r="K945" s="148">
        <f>นครพนม!AM52</f>
        <v>430494.23</v>
      </c>
      <c r="L945" s="149">
        <f>นครพนม!AN52</f>
        <v>318843.58999999997</v>
      </c>
      <c r="M945" s="149">
        <f>นครพนม!AO52</f>
        <v>255415</v>
      </c>
      <c r="N945" s="145"/>
      <c r="O945" s="145"/>
      <c r="P945" s="145"/>
      <c r="Q945" s="137">
        <f t="shared" si="109"/>
        <v>63428.589999999967</v>
      </c>
      <c r="R945" s="138">
        <f t="shared" si="110"/>
        <v>173.19043454644213</v>
      </c>
    </row>
    <row r="946" spans="1:18" x14ac:dyDescent="0.35">
      <c r="A946" s="158">
        <v>17</v>
      </c>
      <c r="B946" s="159" t="s">
        <v>58</v>
      </c>
      <c r="C946" s="159" t="s">
        <v>548</v>
      </c>
      <c r="D946" s="159" t="s">
        <v>86</v>
      </c>
      <c r="E946" s="159" t="s">
        <v>549</v>
      </c>
      <c r="F946" s="159" t="s">
        <v>180</v>
      </c>
      <c r="G946" s="159" t="s">
        <v>1319</v>
      </c>
      <c r="H946" s="160">
        <v>2414</v>
      </c>
      <c r="I946" s="158">
        <v>2</v>
      </c>
      <c r="J946" s="147">
        <f>นครพนม!F53</f>
        <v>54177.58</v>
      </c>
      <c r="K946" s="148">
        <f>นครพนม!AM53</f>
        <v>346234.31</v>
      </c>
      <c r="L946" s="149">
        <f>นครพนม!AN53</f>
        <v>970833.57000000007</v>
      </c>
      <c r="M946" s="149">
        <f>นครพนม!AO53</f>
        <v>981438.97</v>
      </c>
      <c r="N946" s="145"/>
      <c r="O946" s="145"/>
      <c r="P946" s="145"/>
      <c r="Q946" s="137">
        <f t="shared" si="109"/>
        <v>-10605.399999999907</v>
      </c>
      <c r="R946" s="138">
        <f t="shared" si="110"/>
        <v>402.16800745650374</v>
      </c>
    </row>
    <row r="947" spans="1:18" x14ac:dyDescent="0.35">
      <c r="A947" s="158">
        <v>18</v>
      </c>
      <c r="B947" s="159" t="s">
        <v>58</v>
      </c>
      <c r="C947" s="159" t="s">
        <v>548</v>
      </c>
      <c r="D947" s="159" t="s">
        <v>86</v>
      </c>
      <c r="E947" s="159" t="s">
        <v>549</v>
      </c>
      <c r="F947" s="159" t="s">
        <v>180</v>
      </c>
      <c r="G947" s="159" t="s">
        <v>1320</v>
      </c>
      <c r="H947" s="160">
        <v>1799</v>
      </c>
      <c r="I947" s="158">
        <v>2</v>
      </c>
      <c r="J947" s="147">
        <f>นครพนม!F54</f>
        <v>93310.73</v>
      </c>
      <c r="K947" s="148">
        <f>นครพนม!AM54</f>
        <v>23677.599999999977</v>
      </c>
      <c r="L947" s="149">
        <f>นครพนม!AN54</f>
        <v>890707.1</v>
      </c>
      <c r="M947" s="149">
        <f>นครพนม!AO54</f>
        <v>796063.05</v>
      </c>
      <c r="N947" s="145"/>
      <c r="O947" s="145"/>
      <c r="P947" s="145"/>
      <c r="Q947" s="137">
        <f t="shared" si="109"/>
        <v>94644.04999999993</v>
      </c>
      <c r="R947" s="138">
        <f t="shared" si="110"/>
        <v>495.11234018899387</v>
      </c>
    </row>
    <row r="948" spans="1:18" s="156" customFormat="1" x14ac:dyDescent="0.35">
      <c r="A948" s="150">
        <v>3</v>
      </c>
      <c r="B948" s="151" t="s">
        <v>58</v>
      </c>
      <c r="C948" s="151"/>
      <c r="D948" s="151"/>
      <c r="E948" s="151" t="s">
        <v>77</v>
      </c>
      <c r="F948" s="151"/>
      <c r="G948" s="151" t="s">
        <v>551</v>
      </c>
      <c r="H948" s="157">
        <f>SUM(H930:H947)</f>
        <v>40575</v>
      </c>
      <c r="I948" s="150"/>
      <c r="J948" s="153">
        <f>SUM(J930:J947)</f>
        <v>4486327.34</v>
      </c>
      <c r="K948" s="153">
        <f t="shared" ref="K948:M948" si="113">SUM(K930:K947)</f>
        <v>6864258.2999999998</v>
      </c>
      <c r="L948" s="153">
        <f t="shared" si="113"/>
        <v>16579764.809999997</v>
      </c>
      <c r="M948" s="153">
        <f t="shared" si="113"/>
        <v>16358603.570000004</v>
      </c>
      <c r="N948" s="151">
        <v>17</v>
      </c>
      <c r="O948" s="151">
        <v>17</v>
      </c>
      <c r="P948" s="151">
        <f>N948-O948</f>
        <v>0</v>
      </c>
      <c r="Q948" s="154">
        <f t="shared" si="109"/>
        <v>221161.23999999277</v>
      </c>
      <c r="R948" s="155">
        <f>L948/H948</f>
        <v>408.62020480591491</v>
      </c>
    </row>
    <row r="949" spans="1:18" x14ac:dyDescent="0.35">
      <c r="A949" s="144">
        <v>1</v>
      </c>
      <c r="B949" s="145" t="s">
        <v>58</v>
      </c>
      <c r="C949" s="145" t="s">
        <v>552</v>
      </c>
      <c r="D949" s="145" t="s">
        <v>93</v>
      </c>
      <c r="E949" s="145" t="s">
        <v>553</v>
      </c>
      <c r="F949" s="145" t="s">
        <v>210</v>
      </c>
      <c r="G949" s="145" t="s">
        <v>554</v>
      </c>
      <c r="H949" s="146"/>
      <c r="I949" s="144"/>
      <c r="J949" s="147"/>
      <c r="K949" s="148"/>
      <c r="L949" s="149"/>
      <c r="M949" s="149"/>
      <c r="N949" s="145"/>
      <c r="O949" s="145"/>
      <c r="P949" s="145"/>
    </row>
    <row r="950" spans="1:18" x14ac:dyDescent="0.35">
      <c r="A950" s="144">
        <v>2</v>
      </c>
      <c r="B950" s="145" t="s">
        <v>58</v>
      </c>
      <c r="C950" s="145" t="s">
        <v>552</v>
      </c>
      <c r="D950" s="145" t="s">
        <v>93</v>
      </c>
      <c r="E950" s="145" t="s">
        <v>553</v>
      </c>
      <c r="F950" s="145" t="s">
        <v>180</v>
      </c>
      <c r="G950" s="145" t="s">
        <v>1321</v>
      </c>
      <c r="H950" s="146">
        <v>2442</v>
      </c>
      <c r="I950" s="144">
        <v>2</v>
      </c>
      <c r="J950" s="147">
        <f>นครพนม!F55</f>
        <v>416089.75</v>
      </c>
      <c r="K950" s="148">
        <f>นครพนม!AM55</f>
        <v>429350.26</v>
      </c>
      <c r="L950" s="149">
        <f>นครพนม!AN55</f>
        <v>1371974.18</v>
      </c>
      <c r="M950" s="149">
        <f>นครพนม!AO55</f>
        <v>1613605.26</v>
      </c>
      <c r="N950" s="145"/>
      <c r="O950" s="145"/>
      <c r="P950" s="145"/>
      <c r="Q950" s="137">
        <f t="shared" si="109"/>
        <v>-241631.08000000007</v>
      </c>
      <c r="R950" s="138">
        <f t="shared" si="110"/>
        <v>561.82398853398854</v>
      </c>
    </row>
    <row r="951" spans="1:18" x14ac:dyDescent="0.35">
      <c r="A951" s="144">
        <v>3</v>
      </c>
      <c r="B951" s="145" t="s">
        <v>58</v>
      </c>
      <c r="C951" s="145" t="s">
        <v>552</v>
      </c>
      <c r="D951" s="145" t="s">
        <v>93</v>
      </c>
      <c r="E951" s="145" t="s">
        <v>553</v>
      </c>
      <c r="F951" s="145" t="s">
        <v>180</v>
      </c>
      <c r="G951" s="145" t="s">
        <v>1322</v>
      </c>
      <c r="H951" s="146">
        <v>1417</v>
      </c>
      <c r="I951" s="144">
        <v>1</v>
      </c>
      <c r="J951" s="147">
        <f>นครพนม!F56</f>
        <v>243180.85</v>
      </c>
      <c r="K951" s="148">
        <f>นครพนม!AM56</f>
        <v>262387.98</v>
      </c>
      <c r="L951" s="149">
        <f>นครพนม!AN56</f>
        <v>627066.98</v>
      </c>
      <c r="M951" s="149">
        <f>นครพนม!AO56</f>
        <v>1021868.02</v>
      </c>
      <c r="N951" s="145"/>
      <c r="O951" s="145"/>
      <c r="P951" s="145"/>
      <c r="Q951" s="137">
        <f t="shared" si="109"/>
        <v>-394801.04000000004</v>
      </c>
      <c r="R951" s="138">
        <f t="shared" si="110"/>
        <v>442.53139026111501</v>
      </c>
    </row>
    <row r="952" spans="1:18" x14ac:dyDescent="0.35">
      <c r="A952" s="144">
        <v>4</v>
      </c>
      <c r="B952" s="145" t="s">
        <v>58</v>
      </c>
      <c r="C952" s="145" t="s">
        <v>552</v>
      </c>
      <c r="D952" s="145" t="s">
        <v>93</v>
      </c>
      <c r="E952" s="145" t="s">
        <v>553</v>
      </c>
      <c r="F952" s="145" t="s">
        <v>180</v>
      </c>
      <c r="G952" s="145" t="s">
        <v>1323</v>
      </c>
      <c r="H952" s="146">
        <v>1301</v>
      </c>
      <c r="I952" s="144">
        <v>1</v>
      </c>
      <c r="J952" s="147">
        <f>นครพนม!F57</f>
        <v>432741.7</v>
      </c>
      <c r="K952" s="148">
        <f>นครพนม!AM57</f>
        <v>417377.25000000006</v>
      </c>
      <c r="L952" s="149">
        <f>นครพนม!AN57</f>
        <v>639232.26</v>
      </c>
      <c r="M952" s="149">
        <f>นครพนม!AO57</f>
        <v>728483.19000000006</v>
      </c>
      <c r="N952" s="145"/>
      <c r="O952" s="145"/>
      <c r="P952" s="145"/>
      <c r="Q952" s="137">
        <f t="shared" si="109"/>
        <v>-89250.930000000051</v>
      </c>
      <c r="R952" s="138">
        <f t="shared" si="110"/>
        <v>491.33916986933127</v>
      </c>
    </row>
    <row r="953" spans="1:18" x14ac:dyDescent="0.35">
      <c r="A953" s="144">
        <v>5</v>
      </c>
      <c r="B953" s="145" t="s">
        <v>58</v>
      </c>
      <c r="C953" s="145" t="s">
        <v>552</v>
      </c>
      <c r="D953" s="145" t="s">
        <v>93</v>
      </c>
      <c r="E953" s="145" t="s">
        <v>553</v>
      </c>
      <c r="F953" s="145" t="s">
        <v>180</v>
      </c>
      <c r="G953" s="145" t="s">
        <v>1324</v>
      </c>
      <c r="H953" s="146">
        <v>2427</v>
      </c>
      <c r="I953" s="144">
        <v>2</v>
      </c>
      <c r="J953" s="147">
        <f>นครพนม!F58</f>
        <v>564580.74</v>
      </c>
      <c r="K953" s="148">
        <f>นครพนม!AM58</f>
        <v>604672.79</v>
      </c>
      <c r="L953" s="149">
        <f>นครพนม!AN58</f>
        <v>982895.2</v>
      </c>
      <c r="M953" s="149">
        <f>นครพนม!AO58</f>
        <v>994661.75</v>
      </c>
      <c r="N953" s="145"/>
      <c r="O953" s="145"/>
      <c r="P953" s="145"/>
      <c r="Q953" s="137">
        <f t="shared" si="109"/>
        <v>-11766.550000000047</v>
      </c>
      <c r="R953" s="138">
        <f t="shared" si="110"/>
        <v>404.98360115368769</v>
      </c>
    </row>
    <row r="954" spans="1:18" x14ac:dyDescent="0.35">
      <c r="A954" s="144">
        <v>6</v>
      </c>
      <c r="B954" s="145" t="s">
        <v>58</v>
      </c>
      <c r="C954" s="145" t="s">
        <v>552</v>
      </c>
      <c r="D954" s="145" t="s">
        <v>93</v>
      </c>
      <c r="E954" s="145" t="s">
        <v>553</v>
      </c>
      <c r="F954" s="145" t="s">
        <v>180</v>
      </c>
      <c r="G954" s="145" t="s">
        <v>1325</v>
      </c>
      <c r="H954" s="146">
        <v>1385</v>
      </c>
      <c r="I954" s="144">
        <v>1</v>
      </c>
      <c r="J954" s="147">
        <f>นครพนม!F59</f>
        <v>174931.52</v>
      </c>
      <c r="K954" s="148">
        <f>นครพนม!AM59</f>
        <v>178898.21</v>
      </c>
      <c r="L954" s="149">
        <f>นครพนม!AN59</f>
        <v>684382.94</v>
      </c>
      <c r="M954" s="149">
        <f>นครพนม!AO59</f>
        <v>713738.63</v>
      </c>
      <c r="N954" s="145"/>
      <c r="O954" s="145"/>
      <c r="P954" s="145"/>
      <c r="Q954" s="137">
        <f t="shared" si="109"/>
        <v>-29355.690000000061</v>
      </c>
      <c r="R954" s="138">
        <f t="shared" si="110"/>
        <v>494.13930685920576</v>
      </c>
    </row>
    <row r="955" spans="1:18" x14ac:dyDescent="0.35">
      <c r="A955" s="144">
        <v>7</v>
      </c>
      <c r="B955" s="145" t="s">
        <v>58</v>
      </c>
      <c r="C955" s="145" t="s">
        <v>552</v>
      </c>
      <c r="D955" s="145" t="s">
        <v>93</v>
      </c>
      <c r="E955" s="145" t="s">
        <v>553</v>
      </c>
      <c r="F955" s="145" t="s">
        <v>180</v>
      </c>
      <c r="G955" s="145" t="s">
        <v>1326</v>
      </c>
      <c r="H955" s="146">
        <v>2740</v>
      </c>
      <c r="I955" s="144">
        <v>2</v>
      </c>
      <c r="J955" s="147">
        <f>นครพนม!F60</f>
        <v>237389.13</v>
      </c>
      <c r="K955" s="148">
        <f>นครพนม!AM60</f>
        <v>282496.97000000003</v>
      </c>
      <c r="L955" s="149">
        <f>นครพนม!AN60</f>
        <v>1145860.05</v>
      </c>
      <c r="M955" s="149">
        <f>นครพนม!AO60</f>
        <v>1281523.3899999999</v>
      </c>
      <c r="N955" s="145"/>
      <c r="O955" s="145"/>
      <c r="P955" s="145"/>
      <c r="Q955" s="137">
        <f t="shared" si="109"/>
        <v>-135663.33999999985</v>
      </c>
      <c r="R955" s="138">
        <f t="shared" si="110"/>
        <v>418.19709854014599</v>
      </c>
    </row>
    <row r="956" spans="1:18" x14ac:dyDescent="0.35">
      <c r="A956" s="144">
        <v>8</v>
      </c>
      <c r="B956" s="145" t="s">
        <v>58</v>
      </c>
      <c r="C956" s="145" t="s">
        <v>552</v>
      </c>
      <c r="D956" s="145" t="s">
        <v>93</v>
      </c>
      <c r="E956" s="145" t="s">
        <v>553</v>
      </c>
      <c r="F956" s="145" t="s">
        <v>180</v>
      </c>
      <c r="G956" s="145" t="s">
        <v>1327</v>
      </c>
      <c r="H956" s="146">
        <v>2998</v>
      </c>
      <c r="I956" s="144">
        <v>2</v>
      </c>
      <c r="J956" s="147">
        <f>นครพนม!F61</f>
        <v>299383.02</v>
      </c>
      <c r="K956" s="148">
        <f>นครพนม!AM61</f>
        <v>341914.71</v>
      </c>
      <c r="L956" s="149">
        <f>นครพนม!AN61</f>
        <v>1001572.04</v>
      </c>
      <c r="M956" s="149">
        <f>นครพนม!AO61</f>
        <v>1207228.5299999998</v>
      </c>
      <c r="N956" s="145"/>
      <c r="O956" s="145"/>
      <c r="P956" s="145"/>
      <c r="Q956" s="137">
        <f t="shared" si="109"/>
        <v>-205656.48999999976</v>
      </c>
      <c r="R956" s="138">
        <f t="shared" si="110"/>
        <v>334.08006671114077</v>
      </c>
    </row>
    <row r="957" spans="1:18" x14ac:dyDescent="0.35">
      <c r="A957" s="144">
        <v>9</v>
      </c>
      <c r="B957" s="145" t="s">
        <v>58</v>
      </c>
      <c r="C957" s="145" t="s">
        <v>552</v>
      </c>
      <c r="D957" s="145" t="s">
        <v>93</v>
      </c>
      <c r="E957" s="145" t="s">
        <v>553</v>
      </c>
      <c r="F957" s="145" t="s">
        <v>180</v>
      </c>
      <c r="G957" s="145" t="s">
        <v>1328</v>
      </c>
      <c r="H957" s="146">
        <v>1500</v>
      </c>
      <c r="I957" s="144">
        <v>1</v>
      </c>
      <c r="J957" s="147">
        <f>นครพนม!F62</f>
        <v>333278.84999999998</v>
      </c>
      <c r="K957" s="148">
        <f>นครพนม!AM62</f>
        <v>326501.92999999993</v>
      </c>
      <c r="L957" s="149">
        <f>นครพนม!AN62</f>
        <v>924591.02</v>
      </c>
      <c r="M957" s="149">
        <f>นครพนม!AO62</f>
        <v>1120312.06</v>
      </c>
      <c r="N957" s="145"/>
      <c r="O957" s="145"/>
      <c r="P957" s="145"/>
      <c r="Q957" s="137">
        <f t="shared" si="109"/>
        <v>-195721.04000000004</v>
      </c>
      <c r="R957" s="138">
        <f t="shared" si="110"/>
        <v>616.39401333333331</v>
      </c>
    </row>
    <row r="958" spans="1:18" x14ac:dyDescent="0.35">
      <c r="A958" s="144">
        <v>10</v>
      </c>
      <c r="B958" s="145" t="s">
        <v>58</v>
      </c>
      <c r="C958" s="145" t="s">
        <v>552</v>
      </c>
      <c r="D958" s="145" t="s">
        <v>93</v>
      </c>
      <c r="E958" s="145" t="s">
        <v>553</v>
      </c>
      <c r="F958" s="145" t="s">
        <v>180</v>
      </c>
      <c r="G958" s="145" t="s">
        <v>1329</v>
      </c>
      <c r="H958" s="146">
        <v>3005</v>
      </c>
      <c r="I958" s="144">
        <v>3</v>
      </c>
      <c r="J958" s="147">
        <f>นครพนม!F63</f>
        <v>289455.59000000003</v>
      </c>
      <c r="K958" s="148">
        <f>นครพนม!AM63</f>
        <v>301369.88</v>
      </c>
      <c r="L958" s="149">
        <f>นครพนม!AN63</f>
        <v>1331046.3999999999</v>
      </c>
      <c r="M958" s="149">
        <f>นครพนม!AO63</f>
        <v>1294907.68</v>
      </c>
      <c r="N958" s="145"/>
      <c r="O958" s="145"/>
      <c r="P958" s="145"/>
      <c r="Q958" s="137">
        <f t="shared" si="109"/>
        <v>36138.719999999972</v>
      </c>
      <c r="R958" s="138">
        <f t="shared" si="110"/>
        <v>442.94389351081526</v>
      </c>
    </row>
    <row r="959" spans="1:18" s="156" customFormat="1" x14ac:dyDescent="0.35">
      <c r="A959" s="150">
        <v>4</v>
      </c>
      <c r="B959" s="151" t="s">
        <v>58</v>
      </c>
      <c r="C959" s="151"/>
      <c r="D959" s="151"/>
      <c r="E959" s="151" t="s">
        <v>77</v>
      </c>
      <c r="F959" s="151"/>
      <c r="G959" s="151" t="s">
        <v>555</v>
      </c>
      <c r="H959" s="157">
        <f>SUM(H949:H958)</f>
        <v>19215</v>
      </c>
      <c r="I959" s="150"/>
      <c r="J959" s="153">
        <f>SUM(J949:J958)</f>
        <v>2991031.15</v>
      </c>
      <c r="K959" s="153">
        <f t="shared" ref="K959:M959" si="114">SUM(K949:K958)</f>
        <v>3144969.9799999995</v>
      </c>
      <c r="L959" s="153">
        <f t="shared" si="114"/>
        <v>8708621.0700000003</v>
      </c>
      <c r="M959" s="153">
        <f t="shared" si="114"/>
        <v>9976328.5099999998</v>
      </c>
      <c r="N959" s="151">
        <v>9</v>
      </c>
      <c r="O959" s="151">
        <v>9</v>
      </c>
      <c r="P959" s="151">
        <f>N959-O959</f>
        <v>0</v>
      </c>
      <c r="Q959" s="154">
        <f t="shared" si="109"/>
        <v>-1267707.4399999995</v>
      </c>
      <c r="R959" s="155">
        <f>L959/H959</f>
        <v>453.21993598750976</v>
      </c>
    </row>
    <row r="960" spans="1:18" x14ac:dyDescent="0.35">
      <c r="A960" s="144">
        <v>1</v>
      </c>
      <c r="B960" s="145" t="s">
        <v>58</v>
      </c>
      <c r="C960" s="145" t="s">
        <v>556</v>
      </c>
      <c r="D960" s="145" t="s">
        <v>136</v>
      </c>
      <c r="E960" s="145" t="s">
        <v>557</v>
      </c>
      <c r="F960" s="145" t="s">
        <v>329</v>
      </c>
      <c r="G960" s="145" t="s">
        <v>558</v>
      </c>
      <c r="H960" s="146"/>
      <c r="I960" s="144"/>
      <c r="J960" s="147"/>
      <c r="K960" s="148"/>
      <c r="L960" s="149"/>
      <c r="M960" s="149"/>
      <c r="N960" s="145"/>
      <c r="O960" s="145"/>
      <c r="P960" s="145"/>
    </row>
    <row r="961" spans="1:18" x14ac:dyDescent="0.35">
      <c r="A961" s="144">
        <v>2</v>
      </c>
      <c r="B961" s="145" t="s">
        <v>58</v>
      </c>
      <c r="C961" s="145" t="s">
        <v>556</v>
      </c>
      <c r="D961" s="145" t="s">
        <v>136</v>
      </c>
      <c r="E961" s="145" t="s">
        <v>557</v>
      </c>
      <c r="F961" s="145" t="s">
        <v>180</v>
      </c>
      <c r="G961" s="145" t="s">
        <v>1330</v>
      </c>
      <c r="H961" s="146">
        <v>4846</v>
      </c>
      <c r="I961" s="144">
        <v>4</v>
      </c>
      <c r="J961" s="147">
        <f>นครพนม!F64</f>
        <v>343320.27</v>
      </c>
      <c r="K961" s="148">
        <f>นครพนม!AM64</f>
        <v>436875.58</v>
      </c>
      <c r="L961" s="149">
        <f>นครพนม!AN64</f>
        <v>1652930.27</v>
      </c>
      <c r="M961" s="149">
        <f>นครพนม!AO64</f>
        <v>1596081.26</v>
      </c>
      <c r="N961" s="145"/>
      <c r="O961" s="145"/>
      <c r="P961" s="145"/>
      <c r="Q961" s="137">
        <f t="shared" si="109"/>
        <v>56849.010000000009</v>
      </c>
      <c r="R961" s="138">
        <f t="shared" si="110"/>
        <v>341.09167767230707</v>
      </c>
    </row>
    <row r="962" spans="1:18" x14ac:dyDescent="0.35">
      <c r="A962" s="144">
        <v>3</v>
      </c>
      <c r="B962" s="145" t="s">
        <v>58</v>
      </c>
      <c r="C962" s="145" t="s">
        <v>556</v>
      </c>
      <c r="D962" s="145" t="s">
        <v>136</v>
      </c>
      <c r="E962" s="145" t="s">
        <v>557</v>
      </c>
      <c r="F962" s="145" t="s">
        <v>180</v>
      </c>
      <c r="G962" s="145" t="s">
        <v>1331</v>
      </c>
      <c r="H962" s="146">
        <v>2013</v>
      </c>
      <c r="I962" s="144">
        <v>2</v>
      </c>
      <c r="J962" s="147">
        <f>นครพนม!F65</f>
        <v>422724.78</v>
      </c>
      <c r="K962" s="148">
        <f>นครพนม!AM65</f>
        <v>460902.61000000004</v>
      </c>
      <c r="L962" s="149">
        <f>นครพนม!AN65</f>
        <v>985955.91</v>
      </c>
      <c r="M962" s="149">
        <f>นครพนม!AO65</f>
        <v>924267.88</v>
      </c>
      <c r="N962" s="145"/>
      <c r="O962" s="145"/>
      <c r="P962" s="145"/>
      <c r="Q962" s="137">
        <f t="shared" si="109"/>
        <v>61688.030000000028</v>
      </c>
      <c r="R962" s="138">
        <f t="shared" si="110"/>
        <v>489.79429210134128</v>
      </c>
    </row>
    <row r="963" spans="1:18" x14ac:dyDescent="0.35">
      <c r="A963" s="144">
        <v>4</v>
      </c>
      <c r="B963" s="145" t="s">
        <v>58</v>
      </c>
      <c r="C963" s="145" t="s">
        <v>556</v>
      </c>
      <c r="D963" s="145" t="s">
        <v>136</v>
      </c>
      <c r="E963" s="145" t="s">
        <v>557</v>
      </c>
      <c r="F963" s="145" t="s">
        <v>180</v>
      </c>
      <c r="G963" s="145" t="s">
        <v>1332</v>
      </c>
      <c r="H963" s="146">
        <v>1672</v>
      </c>
      <c r="I963" s="144">
        <v>2</v>
      </c>
      <c r="J963" s="147">
        <f>นครพนม!F66</f>
        <v>545044.28</v>
      </c>
      <c r="K963" s="148">
        <f>นครพนม!AM66</f>
        <v>626736.10000000009</v>
      </c>
      <c r="L963" s="149">
        <f>นครพนม!AN66</f>
        <v>1146328.67</v>
      </c>
      <c r="M963" s="149">
        <f>นครพนม!AO66</f>
        <v>1361929.91</v>
      </c>
      <c r="N963" s="145"/>
      <c r="O963" s="145"/>
      <c r="P963" s="145"/>
      <c r="Q963" s="137">
        <f t="shared" si="109"/>
        <v>-215601.24</v>
      </c>
      <c r="R963" s="138">
        <f t="shared" si="110"/>
        <v>685.6032715311004</v>
      </c>
    </row>
    <row r="964" spans="1:18" x14ac:dyDescent="0.35">
      <c r="A964" s="144">
        <v>5</v>
      </c>
      <c r="B964" s="145" t="s">
        <v>58</v>
      </c>
      <c r="C964" s="145" t="s">
        <v>556</v>
      </c>
      <c r="D964" s="145" t="s">
        <v>136</v>
      </c>
      <c r="E964" s="145" t="s">
        <v>557</v>
      </c>
      <c r="F964" s="145" t="s">
        <v>180</v>
      </c>
      <c r="G964" s="145" t="s">
        <v>1333</v>
      </c>
      <c r="H964" s="146">
        <v>4546</v>
      </c>
      <c r="I964" s="144">
        <v>4</v>
      </c>
      <c r="J964" s="147">
        <f>นครพนม!F67</f>
        <v>205505.72</v>
      </c>
      <c r="K964" s="148">
        <f>นครพนม!AM67</f>
        <v>254828.54000000004</v>
      </c>
      <c r="L964" s="149">
        <f>นครพนม!AN67</f>
        <v>1489561.37</v>
      </c>
      <c r="M964" s="149">
        <f>นครพนม!AO67</f>
        <v>1523139.6500000001</v>
      </c>
      <c r="N964" s="145"/>
      <c r="O964" s="145"/>
      <c r="P964" s="145"/>
      <c r="Q964" s="137">
        <f t="shared" si="109"/>
        <v>-33578.280000000028</v>
      </c>
      <c r="R964" s="138">
        <f t="shared" si="110"/>
        <v>327.66418169819622</v>
      </c>
    </row>
    <row r="965" spans="1:18" x14ac:dyDescent="0.35">
      <c r="A965" s="144">
        <v>6</v>
      </c>
      <c r="B965" s="145" t="s">
        <v>58</v>
      </c>
      <c r="C965" s="145" t="s">
        <v>556</v>
      </c>
      <c r="D965" s="145" t="s">
        <v>136</v>
      </c>
      <c r="E965" s="145" t="s">
        <v>557</v>
      </c>
      <c r="F965" s="145" t="s">
        <v>180</v>
      </c>
      <c r="G965" s="145" t="s">
        <v>1334</v>
      </c>
      <c r="H965" s="146">
        <v>3867</v>
      </c>
      <c r="I965" s="144">
        <v>3</v>
      </c>
      <c r="J965" s="147">
        <f>นครพนม!F68</f>
        <v>557820.52</v>
      </c>
      <c r="K965" s="148">
        <f>นครพนม!AM68</f>
        <v>619954.12</v>
      </c>
      <c r="L965" s="149">
        <f>นครพนม!AN68</f>
        <v>1869988.23</v>
      </c>
      <c r="M965" s="149">
        <f>นครพนม!AO68</f>
        <v>2035460.49</v>
      </c>
      <c r="N965" s="145"/>
      <c r="O965" s="145"/>
      <c r="P965" s="145"/>
      <c r="Q965" s="137">
        <f t="shared" si="109"/>
        <v>-165472.26</v>
      </c>
      <c r="R965" s="138">
        <f t="shared" si="110"/>
        <v>483.57595810705971</v>
      </c>
    </row>
    <row r="966" spans="1:18" x14ac:dyDescent="0.35">
      <c r="A966" s="144">
        <v>7</v>
      </c>
      <c r="B966" s="145" t="s">
        <v>58</v>
      </c>
      <c r="C966" s="145" t="s">
        <v>556</v>
      </c>
      <c r="D966" s="145" t="s">
        <v>136</v>
      </c>
      <c r="E966" s="145" t="s">
        <v>557</v>
      </c>
      <c r="F966" s="145" t="s">
        <v>180</v>
      </c>
      <c r="G966" s="145" t="s">
        <v>1335</v>
      </c>
      <c r="H966" s="146">
        <v>2282</v>
      </c>
      <c r="I966" s="144">
        <v>2</v>
      </c>
      <c r="J966" s="147">
        <f>นครพนม!F69</f>
        <v>591408.27</v>
      </c>
      <c r="K966" s="148">
        <f>นครพนม!AM69</f>
        <v>738052.89</v>
      </c>
      <c r="L966" s="149">
        <f>นครพนม!AN69</f>
        <v>1127663.8900000001</v>
      </c>
      <c r="M966" s="149">
        <f>นครพนม!AO69</f>
        <v>1088583.77</v>
      </c>
      <c r="N966" s="145"/>
      <c r="O966" s="145"/>
      <c r="P966" s="145"/>
      <c r="Q966" s="137">
        <f t="shared" si="109"/>
        <v>39080.120000000112</v>
      </c>
      <c r="R966" s="138">
        <f t="shared" si="110"/>
        <v>494.15595530236641</v>
      </c>
    </row>
    <row r="967" spans="1:18" x14ac:dyDescent="0.35">
      <c r="A967" s="144">
        <v>8</v>
      </c>
      <c r="B967" s="145" t="s">
        <v>58</v>
      </c>
      <c r="C967" s="145" t="s">
        <v>556</v>
      </c>
      <c r="D967" s="145" t="s">
        <v>136</v>
      </c>
      <c r="E967" s="145" t="s">
        <v>557</v>
      </c>
      <c r="F967" s="145" t="s">
        <v>180</v>
      </c>
      <c r="G967" s="145" t="s">
        <v>1336</v>
      </c>
      <c r="H967" s="146">
        <v>2718</v>
      </c>
      <c r="I967" s="144">
        <v>2</v>
      </c>
      <c r="J967" s="147">
        <f>นครพนม!F70</f>
        <v>525724.34</v>
      </c>
      <c r="K967" s="148">
        <f>นครพนม!AM70</f>
        <v>603433.93999999994</v>
      </c>
      <c r="L967" s="149">
        <f>นครพนม!AN70</f>
        <v>1415451.53</v>
      </c>
      <c r="M967" s="149">
        <f>นครพนม!AO70</f>
        <v>1464639.5799999998</v>
      </c>
      <c r="N967" s="145"/>
      <c r="O967" s="145"/>
      <c r="P967" s="145"/>
      <c r="Q967" s="137">
        <f t="shared" ref="Q967:Q1029" si="115">L967-M967</f>
        <v>-49188.049999999814</v>
      </c>
      <c r="R967" s="138">
        <f t="shared" ref="R967:R1028" si="116">L967/H967</f>
        <v>520.76951066960999</v>
      </c>
    </row>
    <row r="968" spans="1:18" x14ac:dyDescent="0.35">
      <c r="A968" s="144">
        <v>9</v>
      </c>
      <c r="B968" s="145" t="s">
        <v>58</v>
      </c>
      <c r="C968" s="145" t="s">
        <v>556</v>
      </c>
      <c r="D968" s="145" t="s">
        <v>136</v>
      </c>
      <c r="E968" s="145" t="s">
        <v>557</v>
      </c>
      <c r="F968" s="145" t="s">
        <v>180</v>
      </c>
      <c r="G968" s="145" t="s">
        <v>1337</v>
      </c>
      <c r="H968" s="146">
        <v>4883</v>
      </c>
      <c r="I968" s="144">
        <v>4</v>
      </c>
      <c r="J968" s="147">
        <f>นครพนม!F71</f>
        <v>283891.56</v>
      </c>
      <c r="K968" s="148">
        <f>นครพนม!AM71</f>
        <v>367734.13</v>
      </c>
      <c r="L968" s="149">
        <f>นครพนม!AN71</f>
        <v>1492117.2</v>
      </c>
      <c r="M968" s="149">
        <f>นครพนม!AO71</f>
        <v>1533674.3</v>
      </c>
      <c r="N968" s="145"/>
      <c r="O968" s="145"/>
      <c r="P968" s="145"/>
      <c r="Q968" s="137">
        <f t="shared" si="115"/>
        <v>-41557.100000000093</v>
      </c>
      <c r="R968" s="138">
        <f t="shared" si="116"/>
        <v>305.57386852344871</v>
      </c>
    </row>
    <row r="969" spans="1:18" x14ac:dyDescent="0.35">
      <c r="A969" s="144">
        <v>10</v>
      </c>
      <c r="B969" s="145" t="s">
        <v>58</v>
      </c>
      <c r="C969" s="145" t="s">
        <v>556</v>
      </c>
      <c r="D969" s="145" t="s">
        <v>136</v>
      </c>
      <c r="E969" s="145" t="s">
        <v>557</v>
      </c>
      <c r="F969" s="145" t="s">
        <v>180</v>
      </c>
      <c r="G969" s="145" t="s">
        <v>1338</v>
      </c>
      <c r="H969" s="146">
        <v>4275</v>
      </c>
      <c r="I969" s="144">
        <v>3</v>
      </c>
      <c r="J969" s="147">
        <f>นครพนม!F72</f>
        <v>458465.74</v>
      </c>
      <c r="K969" s="148">
        <f>นครพนม!AM72</f>
        <v>596105.13</v>
      </c>
      <c r="L969" s="149">
        <f>นครพนม!AN72</f>
        <v>1780842.5099999998</v>
      </c>
      <c r="M969" s="149">
        <f>นครพนม!AO72</f>
        <v>1786822.16</v>
      </c>
      <c r="N969" s="145"/>
      <c r="O969" s="145"/>
      <c r="P969" s="145"/>
      <c r="Q969" s="137">
        <f t="shared" si="115"/>
        <v>-5979.6500000001397</v>
      </c>
      <c r="R969" s="138">
        <f t="shared" si="116"/>
        <v>416.57134736842102</v>
      </c>
    </row>
    <row r="970" spans="1:18" x14ac:dyDescent="0.35">
      <c r="A970" s="144">
        <v>11</v>
      </c>
      <c r="B970" s="145" t="s">
        <v>58</v>
      </c>
      <c r="C970" s="145" t="s">
        <v>556</v>
      </c>
      <c r="D970" s="145" t="s">
        <v>136</v>
      </c>
      <c r="E970" s="145" t="s">
        <v>557</v>
      </c>
      <c r="F970" s="145" t="s">
        <v>180</v>
      </c>
      <c r="G970" s="145" t="s">
        <v>1339</v>
      </c>
      <c r="H970" s="146">
        <v>3121</v>
      </c>
      <c r="I970" s="144">
        <v>3</v>
      </c>
      <c r="J970" s="147">
        <f>นครพนม!F73</f>
        <v>392095.81</v>
      </c>
      <c r="K970" s="148">
        <f>นครพนม!AM73</f>
        <v>415848.27</v>
      </c>
      <c r="L970" s="149">
        <f>นครพนม!AN73</f>
        <v>1378299.54</v>
      </c>
      <c r="M970" s="149">
        <f>นครพนม!AO73</f>
        <v>1520636.57</v>
      </c>
      <c r="N970" s="145"/>
      <c r="O970" s="145"/>
      <c r="P970" s="145"/>
      <c r="Q970" s="137">
        <f t="shared" si="115"/>
        <v>-142337.03000000003</v>
      </c>
      <c r="R970" s="138">
        <f t="shared" si="116"/>
        <v>441.6211278436399</v>
      </c>
    </row>
    <row r="971" spans="1:18" x14ac:dyDescent="0.35">
      <c r="A971" s="144">
        <v>12</v>
      </c>
      <c r="B971" s="145" t="s">
        <v>58</v>
      </c>
      <c r="C971" s="145" t="s">
        <v>556</v>
      </c>
      <c r="D971" s="145" t="s">
        <v>136</v>
      </c>
      <c r="E971" s="145" t="s">
        <v>557</v>
      </c>
      <c r="F971" s="145" t="s">
        <v>180</v>
      </c>
      <c r="G971" s="145" t="s">
        <v>1340</v>
      </c>
      <c r="H971" s="146">
        <v>1601</v>
      </c>
      <c r="I971" s="144">
        <v>2</v>
      </c>
      <c r="J971" s="147">
        <f>นครพนม!F74</f>
        <v>579904.37</v>
      </c>
      <c r="K971" s="148">
        <f>นครพนม!AM74</f>
        <v>591073.87</v>
      </c>
      <c r="L971" s="149">
        <f>นครพนม!AN74</f>
        <v>1345433.95</v>
      </c>
      <c r="M971" s="149">
        <f>นครพนม!AO74</f>
        <v>1085545.72</v>
      </c>
      <c r="N971" s="145"/>
      <c r="O971" s="145"/>
      <c r="P971" s="145"/>
      <c r="Q971" s="137">
        <f t="shared" si="115"/>
        <v>259888.22999999998</v>
      </c>
      <c r="R971" s="138">
        <f t="shared" si="116"/>
        <v>840.37098688319793</v>
      </c>
    </row>
    <row r="972" spans="1:18" x14ac:dyDescent="0.35">
      <c r="A972" s="144">
        <v>13</v>
      </c>
      <c r="B972" s="145" t="s">
        <v>58</v>
      </c>
      <c r="C972" s="145" t="s">
        <v>556</v>
      </c>
      <c r="D972" s="145" t="s">
        <v>136</v>
      </c>
      <c r="E972" s="145" t="s">
        <v>557</v>
      </c>
      <c r="F972" s="145" t="s">
        <v>180</v>
      </c>
      <c r="G972" s="145" t="s">
        <v>1341</v>
      </c>
      <c r="H972" s="146">
        <v>4298</v>
      </c>
      <c r="I972" s="144">
        <v>3</v>
      </c>
      <c r="J972" s="147">
        <f>นครพนม!F75</f>
        <v>394448.65</v>
      </c>
      <c r="K972" s="148">
        <f>นครพนม!AM75</f>
        <v>450064.47000000003</v>
      </c>
      <c r="L972" s="149">
        <f>นครพนม!AN75</f>
        <v>1476966.08</v>
      </c>
      <c r="M972" s="149">
        <f>นครพนม!AO75</f>
        <v>1369619.16</v>
      </c>
      <c r="N972" s="145"/>
      <c r="O972" s="145"/>
      <c r="P972" s="145"/>
      <c r="Q972" s="137">
        <f t="shared" si="115"/>
        <v>107346.92000000016</v>
      </c>
      <c r="R972" s="138">
        <f t="shared" si="116"/>
        <v>343.64031642624479</v>
      </c>
    </row>
    <row r="973" spans="1:18" x14ac:dyDescent="0.35">
      <c r="A973" s="144">
        <v>14</v>
      </c>
      <c r="B973" s="145" t="s">
        <v>58</v>
      </c>
      <c r="C973" s="145" t="s">
        <v>556</v>
      </c>
      <c r="D973" s="145" t="s">
        <v>136</v>
      </c>
      <c r="E973" s="145" t="s">
        <v>557</v>
      </c>
      <c r="F973" s="145" t="s">
        <v>180</v>
      </c>
      <c r="G973" s="145" t="s">
        <v>1342</v>
      </c>
      <c r="H973" s="146">
        <v>4211</v>
      </c>
      <c r="I973" s="144">
        <v>3</v>
      </c>
      <c r="J973" s="147">
        <f>นครพนม!F76</f>
        <v>492785.97</v>
      </c>
      <c r="K973" s="148">
        <f>นครพนม!AM76</f>
        <v>590610.84</v>
      </c>
      <c r="L973" s="149">
        <f>นครพนม!AN76</f>
        <v>1063441.8600000001</v>
      </c>
      <c r="M973" s="149">
        <f>นครพนม!AO76</f>
        <v>1073430.8599999999</v>
      </c>
      <c r="N973" s="145"/>
      <c r="O973" s="145"/>
      <c r="P973" s="145"/>
      <c r="Q973" s="137">
        <f t="shared" si="115"/>
        <v>-9988.9999999997672</v>
      </c>
      <c r="R973" s="138">
        <f t="shared" si="116"/>
        <v>252.53903110900026</v>
      </c>
    </row>
    <row r="974" spans="1:18" x14ac:dyDescent="0.35">
      <c r="A974" s="144">
        <v>15</v>
      </c>
      <c r="B974" s="145" t="s">
        <v>58</v>
      </c>
      <c r="C974" s="145" t="s">
        <v>556</v>
      </c>
      <c r="D974" s="145" t="s">
        <v>136</v>
      </c>
      <c r="E974" s="145" t="s">
        <v>557</v>
      </c>
      <c r="F974" s="145" t="s">
        <v>180</v>
      </c>
      <c r="G974" s="145" t="s">
        <v>1343</v>
      </c>
      <c r="H974" s="146">
        <v>3166</v>
      </c>
      <c r="I974" s="144">
        <v>3</v>
      </c>
      <c r="J974" s="147">
        <f>นครพนม!F77</f>
        <v>495761.01</v>
      </c>
      <c r="K974" s="148">
        <f>นครพนม!AM77</f>
        <v>190466.15000000002</v>
      </c>
      <c r="L974" s="149">
        <f>นครพนม!AN77</f>
        <v>1799770.51</v>
      </c>
      <c r="M974" s="149">
        <f>นครพนม!AO77</f>
        <v>1416071.59</v>
      </c>
      <c r="N974" s="145"/>
      <c r="O974" s="145"/>
      <c r="P974" s="145"/>
      <c r="Q974" s="137">
        <f t="shared" si="115"/>
        <v>383698.91999999993</v>
      </c>
      <c r="R974" s="138">
        <f t="shared" si="116"/>
        <v>568.46825963360709</v>
      </c>
    </row>
    <row r="975" spans="1:18" x14ac:dyDescent="0.35">
      <c r="A975" s="144">
        <v>16</v>
      </c>
      <c r="B975" s="145" t="s">
        <v>58</v>
      </c>
      <c r="C975" s="145" t="s">
        <v>556</v>
      </c>
      <c r="D975" s="145" t="s">
        <v>136</v>
      </c>
      <c r="E975" s="145" t="s">
        <v>557</v>
      </c>
      <c r="F975" s="145" t="s">
        <v>180</v>
      </c>
      <c r="G975" s="145" t="s">
        <v>1344</v>
      </c>
      <c r="H975" s="146">
        <v>2186</v>
      </c>
      <c r="I975" s="144">
        <v>2</v>
      </c>
      <c r="J975" s="147">
        <f>นครพนม!F78</f>
        <v>582090.57999999996</v>
      </c>
      <c r="K975" s="148">
        <f>นครพนม!AM78</f>
        <v>712383.13</v>
      </c>
      <c r="L975" s="149">
        <f>นครพนม!AN78</f>
        <v>1016192.11</v>
      </c>
      <c r="M975" s="149">
        <f>นครพนม!AO78</f>
        <v>1093333.53</v>
      </c>
      <c r="N975" s="145"/>
      <c r="O975" s="145"/>
      <c r="P975" s="145"/>
      <c r="Q975" s="137">
        <f t="shared" si="115"/>
        <v>-77141.420000000042</v>
      </c>
      <c r="R975" s="138">
        <f t="shared" si="116"/>
        <v>464.86372827081425</v>
      </c>
    </row>
    <row r="976" spans="1:18" s="156" customFormat="1" x14ac:dyDescent="0.35">
      <c r="A976" s="150">
        <v>5</v>
      </c>
      <c r="B976" s="151" t="s">
        <v>58</v>
      </c>
      <c r="C976" s="151"/>
      <c r="D976" s="151"/>
      <c r="E976" s="151" t="s">
        <v>77</v>
      </c>
      <c r="F976" s="151"/>
      <c r="G976" s="151" t="s">
        <v>559</v>
      </c>
      <c r="H976" s="157">
        <f>SUM(H960:H974)</f>
        <v>47499</v>
      </c>
      <c r="I976" s="150"/>
      <c r="J976" s="153">
        <f>SUM(J960:J974)</f>
        <v>6288901.2899999991</v>
      </c>
      <c r="K976" s="153">
        <f t="shared" ref="K976:M976" si="117">SUM(K960:K974)</f>
        <v>6942686.6400000006</v>
      </c>
      <c r="L976" s="153">
        <f t="shared" si="117"/>
        <v>20024751.52</v>
      </c>
      <c r="M976" s="153">
        <f t="shared" si="117"/>
        <v>19779902.900000002</v>
      </c>
      <c r="N976" s="151">
        <v>15</v>
      </c>
      <c r="O976" s="151">
        <v>15</v>
      </c>
      <c r="P976" s="151">
        <f>N976-O976</f>
        <v>0</v>
      </c>
      <c r="Q976" s="154">
        <f t="shared" si="115"/>
        <v>244848.61999999732</v>
      </c>
      <c r="R976" s="155">
        <f>L976/H976</f>
        <v>421.58259163350806</v>
      </c>
    </row>
    <row r="977" spans="1:18" x14ac:dyDescent="0.35">
      <c r="A977" s="144">
        <v>1</v>
      </c>
      <c r="B977" s="145" t="s">
        <v>58</v>
      </c>
      <c r="C977" s="145" t="s">
        <v>560</v>
      </c>
      <c r="D977" s="145" t="s">
        <v>107</v>
      </c>
      <c r="E977" s="145" t="s">
        <v>561</v>
      </c>
      <c r="F977" s="145" t="s">
        <v>210</v>
      </c>
      <c r="G977" s="145" t="s">
        <v>562</v>
      </c>
      <c r="H977" s="146"/>
      <c r="I977" s="144"/>
      <c r="J977" s="147"/>
      <c r="K977" s="148"/>
      <c r="L977" s="149"/>
      <c r="M977" s="149"/>
      <c r="N977" s="145"/>
      <c r="O977" s="145"/>
      <c r="P977" s="145"/>
    </row>
    <row r="978" spans="1:18" x14ac:dyDescent="0.35">
      <c r="A978" s="144">
        <v>2</v>
      </c>
      <c r="B978" s="145" t="s">
        <v>58</v>
      </c>
      <c r="C978" s="145" t="s">
        <v>560</v>
      </c>
      <c r="D978" s="145" t="s">
        <v>107</v>
      </c>
      <c r="E978" s="145" t="s">
        <v>561</v>
      </c>
      <c r="F978" s="145" t="s">
        <v>180</v>
      </c>
      <c r="G978" s="145" t="s">
        <v>1345</v>
      </c>
      <c r="H978" s="146">
        <v>3311</v>
      </c>
      <c r="I978" s="144">
        <v>3</v>
      </c>
      <c r="J978" s="147">
        <f>นครพนม!F79</f>
        <v>112166.69</v>
      </c>
      <c r="K978" s="148">
        <f>นครพนม!AM79</f>
        <v>136398.98000000001</v>
      </c>
      <c r="L978" s="149">
        <f>นครพนม!AN79</f>
        <v>1422578.76</v>
      </c>
      <c r="M978" s="149">
        <f>นครพนม!AO79</f>
        <v>1462833.92</v>
      </c>
      <c r="N978" s="145"/>
      <c r="O978" s="145"/>
      <c r="P978" s="145"/>
      <c r="Q978" s="137">
        <f t="shared" si="115"/>
        <v>-40255.159999999916</v>
      </c>
      <c r="R978" s="138">
        <f t="shared" si="116"/>
        <v>429.65229839927514</v>
      </c>
    </row>
    <row r="979" spans="1:18" x14ac:dyDescent="0.35">
      <c r="A979" s="144">
        <v>3</v>
      </c>
      <c r="B979" s="145" t="s">
        <v>58</v>
      </c>
      <c r="C979" s="145" t="s">
        <v>560</v>
      </c>
      <c r="D979" s="145" t="s">
        <v>107</v>
      </c>
      <c r="E979" s="145" t="s">
        <v>561</v>
      </c>
      <c r="F979" s="145" t="s">
        <v>180</v>
      </c>
      <c r="G979" s="145" t="s">
        <v>1346</v>
      </c>
      <c r="H979" s="146">
        <v>2139</v>
      </c>
      <c r="I979" s="144">
        <v>2</v>
      </c>
      <c r="J979" s="147">
        <f>นครพนม!F80</f>
        <v>185925.6</v>
      </c>
      <c r="K979" s="148">
        <f>นครพนม!AM80</f>
        <v>164798.42000000001</v>
      </c>
      <c r="L979" s="149">
        <f>นครพนม!AN80</f>
        <v>1094419.8799999999</v>
      </c>
      <c r="M979" s="149">
        <f>นครพนม!AO80</f>
        <v>1337097.7800000003</v>
      </c>
      <c r="N979" s="145"/>
      <c r="O979" s="145"/>
      <c r="P979" s="145"/>
      <c r="Q979" s="137">
        <f t="shared" si="115"/>
        <v>-242677.90000000037</v>
      </c>
      <c r="R979" s="138">
        <f t="shared" si="116"/>
        <v>511.6502477793361</v>
      </c>
    </row>
    <row r="980" spans="1:18" x14ac:dyDescent="0.35">
      <c r="A980" s="144">
        <v>4</v>
      </c>
      <c r="B980" s="145" t="s">
        <v>58</v>
      </c>
      <c r="C980" s="145" t="s">
        <v>560</v>
      </c>
      <c r="D980" s="145" t="s">
        <v>107</v>
      </c>
      <c r="E980" s="145" t="s">
        <v>561</v>
      </c>
      <c r="F980" s="145" t="s">
        <v>180</v>
      </c>
      <c r="G980" s="145" t="s">
        <v>1347</v>
      </c>
      <c r="H980" s="146">
        <v>4074</v>
      </c>
      <c r="I980" s="144">
        <v>3</v>
      </c>
      <c r="J980" s="147">
        <f>นครพนม!F81</f>
        <v>544366.22</v>
      </c>
      <c r="K980" s="148">
        <f>นครพนม!AM81</f>
        <v>482680.75999999995</v>
      </c>
      <c r="L980" s="149">
        <f>นครพนม!AN81</f>
        <v>1778833.56</v>
      </c>
      <c r="M980" s="149">
        <f>นครพนม!AO81</f>
        <v>1717488.03</v>
      </c>
      <c r="N980" s="145"/>
      <c r="O980" s="145"/>
      <c r="P980" s="145"/>
      <c r="Q980" s="137">
        <f t="shared" si="115"/>
        <v>61345.530000000028</v>
      </c>
      <c r="R980" s="138">
        <f t="shared" si="116"/>
        <v>436.63072164948454</v>
      </c>
    </row>
    <row r="981" spans="1:18" x14ac:dyDescent="0.35">
      <c r="A981" s="144">
        <v>5</v>
      </c>
      <c r="B981" s="145" t="s">
        <v>58</v>
      </c>
      <c r="C981" s="145" t="s">
        <v>560</v>
      </c>
      <c r="D981" s="145" t="s">
        <v>107</v>
      </c>
      <c r="E981" s="145" t="s">
        <v>561</v>
      </c>
      <c r="F981" s="145" t="s">
        <v>180</v>
      </c>
      <c r="G981" s="145" t="s">
        <v>1348</v>
      </c>
      <c r="H981" s="146">
        <v>2831</v>
      </c>
      <c r="I981" s="144">
        <v>2</v>
      </c>
      <c r="J981" s="147">
        <f>นครพนม!F82</f>
        <v>241015.44</v>
      </c>
      <c r="K981" s="148">
        <f>นครพนม!AM82</f>
        <v>187117.31</v>
      </c>
      <c r="L981" s="149">
        <f>นครพนม!AN82</f>
        <v>1567428.68</v>
      </c>
      <c r="M981" s="149">
        <f>นครพนม!AO82</f>
        <v>1594161.5</v>
      </c>
      <c r="N981" s="145"/>
      <c r="O981" s="145"/>
      <c r="P981" s="145"/>
      <c r="Q981" s="137">
        <f t="shared" si="115"/>
        <v>-26732.820000000065</v>
      </c>
      <c r="R981" s="138">
        <f t="shared" si="116"/>
        <v>553.66608265630521</v>
      </c>
    </row>
    <row r="982" spans="1:18" x14ac:dyDescent="0.35">
      <c r="A982" s="144">
        <v>6</v>
      </c>
      <c r="B982" s="145" t="s">
        <v>58</v>
      </c>
      <c r="C982" s="145" t="s">
        <v>560</v>
      </c>
      <c r="D982" s="145" t="s">
        <v>107</v>
      </c>
      <c r="E982" s="145" t="s">
        <v>561</v>
      </c>
      <c r="F982" s="145" t="s">
        <v>180</v>
      </c>
      <c r="G982" s="145" t="s">
        <v>1349</v>
      </c>
      <c r="H982" s="146">
        <v>3099</v>
      </c>
      <c r="I982" s="144">
        <v>3</v>
      </c>
      <c r="J982" s="147">
        <f>นครพนม!F83</f>
        <v>390162.54</v>
      </c>
      <c r="K982" s="148">
        <f>นครพนม!AM83</f>
        <v>489959.16</v>
      </c>
      <c r="L982" s="149">
        <f>นครพนม!AN83</f>
        <v>1902853.46</v>
      </c>
      <c r="M982" s="149">
        <f>นครพนม!AO83</f>
        <v>1687806.9200000002</v>
      </c>
      <c r="N982" s="145"/>
      <c r="O982" s="145"/>
      <c r="P982" s="145"/>
      <c r="Q982" s="137">
        <f t="shared" si="115"/>
        <v>215046.5399999998</v>
      </c>
      <c r="R982" s="138">
        <f t="shared" si="116"/>
        <v>614.02176831235886</v>
      </c>
    </row>
    <row r="983" spans="1:18" x14ac:dyDescent="0.35">
      <c r="A983" s="144">
        <v>7</v>
      </c>
      <c r="B983" s="145" t="s">
        <v>58</v>
      </c>
      <c r="C983" s="145" t="s">
        <v>560</v>
      </c>
      <c r="D983" s="145" t="s">
        <v>107</v>
      </c>
      <c r="E983" s="145" t="s">
        <v>561</v>
      </c>
      <c r="F983" s="145" t="s">
        <v>180</v>
      </c>
      <c r="G983" s="145" t="s">
        <v>1350</v>
      </c>
      <c r="H983" s="146">
        <v>1867</v>
      </c>
      <c r="I983" s="144">
        <v>2</v>
      </c>
      <c r="J983" s="147">
        <f>นครพนม!F84</f>
        <v>317292.86</v>
      </c>
      <c r="K983" s="148">
        <f>นครพนม!AM84</f>
        <v>316666.92999999993</v>
      </c>
      <c r="L983" s="149">
        <f>นครพนม!AN84</f>
        <v>1601559.81</v>
      </c>
      <c r="M983" s="149">
        <f>นครพนม!AO84</f>
        <v>1444461.2</v>
      </c>
      <c r="N983" s="145"/>
      <c r="O983" s="145"/>
      <c r="P983" s="145"/>
      <c r="Q983" s="137">
        <f t="shared" si="115"/>
        <v>157098.6100000001</v>
      </c>
      <c r="R983" s="138">
        <f t="shared" si="116"/>
        <v>857.82528655597218</v>
      </c>
    </row>
    <row r="984" spans="1:18" x14ac:dyDescent="0.35">
      <c r="A984" s="144">
        <v>8</v>
      </c>
      <c r="B984" s="145" t="s">
        <v>58</v>
      </c>
      <c r="C984" s="145" t="s">
        <v>560</v>
      </c>
      <c r="D984" s="145" t="s">
        <v>107</v>
      </c>
      <c r="E984" s="145" t="s">
        <v>561</v>
      </c>
      <c r="F984" s="145" t="s">
        <v>180</v>
      </c>
      <c r="G984" s="145" t="s">
        <v>1351</v>
      </c>
      <c r="H984" s="146">
        <v>2692</v>
      </c>
      <c r="I984" s="144">
        <v>2</v>
      </c>
      <c r="J984" s="147">
        <f>นครพนม!F85</f>
        <v>539855.18000000005</v>
      </c>
      <c r="K984" s="148">
        <f>นครพนม!AM85</f>
        <v>581557.42000000004</v>
      </c>
      <c r="L984" s="149">
        <f>นครพนม!AN85</f>
        <v>1295520.6000000001</v>
      </c>
      <c r="M984" s="149">
        <f>นครพนม!AO85</f>
        <v>1473955.01</v>
      </c>
      <c r="N984" s="145"/>
      <c r="O984" s="145"/>
      <c r="P984" s="145"/>
      <c r="Q984" s="137">
        <f t="shared" si="115"/>
        <v>-178434.40999999992</v>
      </c>
      <c r="R984" s="138">
        <f t="shared" si="116"/>
        <v>481.24836552748889</v>
      </c>
    </row>
    <row r="985" spans="1:18" x14ac:dyDescent="0.35">
      <c r="A985" s="144">
        <v>9</v>
      </c>
      <c r="B985" s="145" t="s">
        <v>58</v>
      </c>
      <c r="C985" s="145" t="s">
        <v>560</v>
      </c>
      <c r="D985" s="145" t="s">
        <v>107</v>
      </c>
      <c r="E985" s="145" t="s">
        <v>561</v>
      </c>
      <c r="F985" s="145" t="s">
        <v>180</v>
      </c>
      <c r="G985" s="145" t="s">
        <v>1352</v>
      </c>
      <c r="H985" s="146">
        <v>1950</v>
      </c>
      <c r="I985" s="144">
        <v>2</v>
      </c>
      <c r="J985" s="147">
        <f>นครพนม!F86</f>
        <v>212584.98</v>
      </c>
      <c r="K985" s="148">
        <f>นครพนม!AM86</f>
        <v>232551.71000000002</v>
      </c>
      <c r="L985" s="149">
        <f>นครพนม!AN86</f>
        <v>1452528.83</v>
      </c>
      <c r="M985" s="149">
        <f>นครพนม!AO86</f>
        <v>1307904.7699999998</v>
      </c>
      <c r="N985" s="145"/>
      <c r="O985" s="145"/>
      <c r="P985" s="145"/>
      <c r="Q985" s="137">
        <f t="shared" si="115"/>
        <v>144624.06000000029</v>
      </c>
      <c r="R985" s="138">
        <f t="shared" si="116"/>
        <v>744.88657948717957</v>
      </c>
    </row>
    <row r="986" spans="1:18" x14ac:dyDescent="0.35">
      <c r="A986" s="144">
        <v>10</v>
      </c>
      <c r="B986" s="145" t="s">
        <v>58</v>
      </c>
      <c r="C986" s="145" t="s">
        <v>560</v>
      </c>
      <c r="D986" s="145" t="s">
        <v>107</v>
      </c>
      <c r="E986" s="145" t="s">
        <v>561</v>
      </c>
      <c r="F986" s="145" t="s">
        <v>180</v>
      </c>
      <c r="G986" s="145" t="s">
        <v>1353</v>
      </c>
      <c r="H986" s="146">
        <v>2898</v>
      </c>
      <c r="I986" s="144">
        <v>2</v>
      </c>
      <c r="J986" s="147">
        <f>นครพนม!F87</f>
        <v>559669.47</v>
      </c>
      <c r="K986" s="148">
        <f>นครพนม!AM87</f>
        <v>510494.68999999994</v>
      </c>
      <c r="L986" s="149">
        <f>นครพนม!AN87</f>
        <v>1630413.23</v>
      </c>
      <c r="M986" s="149">
        <f>นครพนม!AO87</f>
        <v>1766456.8599999999</v>
      </c>
      <c r="N986" s="145"/>
      <c r="O986" s="145"/>
      <c r="P986" s="145"/>
      <c r="Q986" s="137">
        <f t="shared" si="115"/>
        <v>-136043.62999999989</v>
      </c>
      <c r="R986" s="138">
        <f t="shared" si="116"/>
        <v>562.59945824706699</v>
      </c>
    </row>
    <row r="987" spans="1:18" s="242" customFormat="1" x14ac:dyDescent="0.35">
      <c r="A987" s="237">
        <v>11</v>
      </c>
      <c r="B987" s="238" t="s">
        <v>58</v>
      </c>
      <c r="C987" s="238" t="s">
        <v>560</v>
      </c>
      <c r="D987" s="238" t="s">
        <v>107</v>
      </c>
      <c r="E987" s="238" t="s">
        <v>561</v>
      </c>
      <c r="F987" s="238" t="s">
        <v>180</v>
      </c>
      <c r="G987" s="145" t="s">
        <v>1354</v>
      </c>
      <c r="H987" s="239">
        <v>1653</v>
      </c>
      <c r="I987" s="237">
        <v>2</v>
      </c>
      <c r="J987" s="147">
        <f>นครพนม!F88</f>
        <v>117257.28</v>
      </c>
      <c r="K987" s="148">
        <f>นครพนม!AM88</f>
        <v>133021.93</v>
      </c>
      <c r="L987" s="149">
        <f>นครพนม!AN88</f>
        <v>1403180.53</v>
      </c>
      <c r="M987" s="149">
        <f>นครพนม!AO88</f>
        <v>1370406.95</v>
      </c>
      <c r="N987" s="238"/>
      <c r="O987" s="238"/>
      <c r="P987" s="238"/>
      <c r="Q987" s="240">
        <f t="shared" si="115"/>
        <v>32773.580000000075</v>
      </c>
      <c r="R987" s="241">
        <f t="shared" si="116"/>
        <v>848.86904416212951</v>
      </c>
    </row>
    <row r="988" spans="1:18" s="156" customFormat="1" x14ac:dyDescent="0.35">
      <c r="A988" s="150">
        <v>6</v>
      </c>
      <c r="B988" s="151" t="s">
        <v>58</v>
      </c>
      <c r="C988" s="151"/>
      <c r="D988" s="151"/>
      <c r="E988" s="151" t="s">
        <v>77</v>
      </c>
      <c r="F988" s="151"/>
      <c r="G988" s="151" t="s">
        <v>563</v>
      </c>
      <c r="H988" s="157">
        <f>SUM(H977:H987)</f>
        <v>26514</v>
      </c>
      <c r="I988" s="150"/>
      <c r="J988" s="153">
        <f>SUM(J977:J987)</f>
        <v>3220296.2600000002</v>
      </c>
      <c r="K988" s="153">
        <f t="shared" ref="K988:M988" si="118">SUM(K977:K987)</f>
        <v>3235247.31</v>
      </c>
      <c r="L988" s="153">
        <f t="shared" si="118"/>
        <v>15149317.339999998</v>
      </c>
      <c r="M988" s="153">
        <f t="shared" si="118"/>
        <v>15162572.939999998</v>
      </c>
      <c r="N988" s="151">
        <v>10</v>
      </c>
      <c r="O988" s="151">
        <v>10</v>
      </c>
      <c r="P988" s="151">
        <f>N988-O988</f>
        <v>0</v>
      </c>
      <c r="Q988" s="154">
        <f t="shared" si="115"/>
        <v>-13255.599999999627</v>
      </c>
      <c r="R988" s="155">
        <f>L988/H988</f>
        <v>571.37049634155528</v>
      </c>
    </row>
    <row r="989" spans="1:18" x14ac:dyDescent="0.35">
      <c r="A989" s="144">
        <v>1</v>
      </c>
      <c r="B989" s="145" t="s">
        <v>58</v>
      </c>
      <c r="C989" s="145" t="s">
        <v>564</v>
      </c>
      <c r="D989" s="145" t="s">
        <v>114</v>
      </c>
      <c r="E989" s="145" t="s">
        <v>565</v>
      </c>
      <c r="F989" s="145" t="s">
        <v>210</v>
      </c>
      <c r="G989" s="145" t="s">
        <v>566</v>
      </c>
      <c r="H989" s="146"/>
      <c r="I989" s="144"/>
      <c r="J989" s="147"/>
      <c r="K989" s="148"/>
      <c r="L989" s="149"/>
      <c r="M989" s="149"/>
      <c r="N989" s="145"/>
      <c r="O989" s="145"/>
      <c r="P989" s="145"/>
    </row>
    <row r="990" spans="1:18" x14ac:dyDescent="0.35">
      <c r="A990" s="144">
        <v>2</v>
      </c>
      <c r="B990" s="145" t="s">
        <v>58</v>
      </c>
      <c r="C990" s="145" t="s">
        <v>564</v>
      </c>
      <c r="D990" s="145" t="s">
        <v>114</v>
      </c>
      <c r="E990" s="145" t="s">
        <v>565</v>
      </c>
      <c r="F990" s="145" t="s">
        <v>180</v>
      </c>
      <c r="G990" s="145" t="s">
        <v>1355</v>
      </c>
      <c r="H990" s="146">
        <v>3711</v>
      </c>
      <c r="I990" s="144">
        <v>3</v>
      </c>
      <c r="J990" s="147">
        <f>นครพนม!F89</f>
        <v>201325.56</v>
      </c>
      <c r="K990" s="148">
        <f>นครพนม!AM89</f>
        <v>502907.57</v>
      </c>
      <c r="L990" s="149">
        <f>นครพนม!AN89</f>
        <v>872292.86</v>
      </c>
      <c r="M990" s="149">
        <f>นครพนม!AO89</f>
        <v>477070.26</v>
      </c>
      <c r="N990" s="145"/>
      <c r="O990" s="145"/>
      <c r="P990" s="145"/>
      <c r="Q990" s="137">
        <f t="shared" si="115"/>
        <v>395222.6</v>
      </c>
      <c r="R990" s="138">
        <f t="shared" si="116"/>
        <v>235.05601185664241</v>
      </c>
    </row>
    <row r="991" spans="1:18" x14ac:dyDescent="0.35">
      <c r="A991" s="144">
        <v>3</v>
      </c>
      <c r="B991" s="145" t="s">
        <v>58</v>
      </c>
      <c r="C991" s="145" t="s">
        <v>564</v>
      </c>
      <c r="D991" s="145" t="s">
        <v>114</v>
      </c>
      <c r="E991" s="145" t="s">
        <v>565</v>
      </c>
      <c r="F991" s="145" t="s">
        <v>180</v>
      </c>
      <c r="G991" s="145" t="s">
        <v>1356</v>
      </c>
      <c r="H991" s="146">
        <v>1437</v>
      </c>
      <c r="I991" s="144">
        <v>1</v>
      </c>
      <c r="J991" s="147">
        <f>นครพนม!F90</f>
        <v>317916.65999999997</v>
      </c>
      <c r="K991" s="148">
        <f>นครพนม!AM90</f>
        <v>341528.11</v>
      </c>
      <c r="L991" s="149">
        <f>นครพนม!AN90</f>
        <v>768212.14</v>
      </c>
      <c r="M991" s="149">
        <f>นครพนม!AO90</f>
        <v>590399.74</v>
      </c>
      <c r="N991" s="145"/>
      <c r="O991" s="145"/>
      <c r="P991" s="145"/>
      <c r="Q991" s="137">
        <f t="shared" si="115"/>
        <v>177812.40000000002</v>
      </c>
      <c r="R991" s="138">
        <f t="shared" si="116"/>
        <v>534.59439109255391</v>
      </c>
    </row>
    <row r="992" spans="1:18" x14ac:dyDescent="0.35">
      <c r="A992" s="144">
        <v>4</v>
      </c>
      <c r="B992" s="145" t="s">
        <v>58</v>
      </c>
      <c r="C992" s="145" t="s">
        <v>564</v>
      </c>
      <c r="D992" s="145" t="s">
        <v>114</v>
      </c>
      <c r="E992" s="145" t="s">
        <v>565</v>
      </c>
      <c r="F992" s="145" t="s">
        <v>180</v>
      </c>
      <c r="G992" s="145" t="s">
        <v>1357</v>
      </c>
      <c r="H992" s="146">
        <v>3388</v>
      </c>
      <c r="I992" s="144">
        <v>3</v>
      </c>
      <c r="J992" s="147">
        <f>นครพนม!F91</f>
        <v>344113.47</v>
      </c>
      <c r="K992" s="148">
        <f>นครพนม!AM91</f>
        <v>439968.05</v>
      </c>
      <c r="L992" s="149">
        <f>นครพนม!AN91</f>
        <v>1884308.85</v>
      </c>
      <c r="M992" s="149">
        <f>นครพนม!AO91</f>
        <v>1564561.01</v>
      </c>
      <c r="N992" s="145"/>
      <c r="O992" s="145"/>
      <c r="P992" s="145"/>
      <c r="Q992" s="137">
        <f t="shared" si="115"/>
        <v>319747.84000000008</v>
      </c>
      <c r="R992" s="138">
        <f t="shared" si="116"/>
        <v>556.1714433293979</v>
      </c>
    </row>
    <row r="993" spans="1:18" x14ac:dyDescent="0.35">
      <c r="A993" s="144">
        <v>5</v>
      </c>
      <c r="B993" s="145" t="s">
        <v>58</v>
      </c>
      <c r="C993" s="145" t="s">
        <v>564</v>
      </c>
      <c r="D993" s="145" t="s">
        <v>114</v>
      </c>
      <c r="E993" s="145" t="s">
        <v>565</v>
      </c>
      <c r="F993" s="145" t="s">
        <v>180</v>
      </c>
      <c r="G993" s="145" t="s">
        <v>1358</v>
      </c>
      <c r="H993" s="146">
        <v>2340</v>
      </c>
      <c r="I993" s="144">
        <v>2</v>
      </c>
      <c r="J993" s="147">
        <f>นครพนม!F92</f>
        <v>374648.36</v>
      </c>
      <c r="K993" s="148">
        <f>นครพนม!AM92</f>
        <v>491389.18</v>
      </c>
      <c r="L993" s="149">
        <f>นครพนม!AN92</f>
        <v>1226546.74</v>
      </c>
      <c r="M993" s="149">
        <f>นครพนม!AO92</f>
        <v>1047868.9199999999</v>
      </c>
      <c r="N993" s="145"/>
      <c r="O993" s="145"/>
      <c r="P993" s="145"/>
      <c r="Q993" s="137">
        <f t="shared" si="115"/>
        <v>178677.82000000007</v>
      </c>
      <c r="R993" s="138">
        <f t="shared" si="116"/>
        <v>524.1652735042735</v>
      </c>
    </row>
    <row r="994" spans="1:18" x14ac:dyDescent="0.35">
      <c r="A994" s="144">
        <v>6</v>
      </c>
      <c r="B994" s="145" t="s">
        <v>58</v>
      </c>
      <c r="C994" s="145" t="s">
        <v>564</v>
      </c>
      <c r="D994" s="145" t="s">
        <v>114</v>
      </c>
      <c r="E994" s="145" t="s">
        <v>565</v>
      </c>
      <c r="F994" s="145" t="s">
        <v>180</v>
      </c>
      <c r="G994" s="145" t="s">
        <v>1359</v>
      </c>
      <c r="H994" s="146">
        <v>2160</v>
      </c>
      <c r="I994" s="144">
        <v>2</v>
      </c>
      <c r="J994" s="147">
        <f>นครพนม!F93</f>
        <v>183400.28</v>
      </c>
      <c r="K994" s="148">
        <f>นครพนม!AM93</f>
        <v>270372.84999999998</v>
      </c>
      <c r="L994" s="149">
        <f>นครพนม!AN93</f>
        <v>1499532.3900000001</v>
      </c>
      <c r="M994" s="149">
        <f>นครพนม!AO93</f>
        <v>1269123.73</v>
      </c>
      <c r="N994" s="145"/>
      <c r="O994" s="145"/>
      <c r="P994" s="145"/>
      <c r="Q994" s="137">
        <f t="shared" si="115"/>
        <v>230408.66000000015</v>
      </c>
      <c r="R994" s="138">
        <f t="shared" si="116"/>
        <v>694.22795833333339</v>
      </c>
    </row>
    <row r="995" spans="1:18" x14ac:dyDescent="0.35">
      <c r="A995" s="144">
        <v>7</v>
      </c>
      <c r="B995" s="145" t="s">
        <v>58</v>
      </c>
      <c r="C995" s="145" t="s">
        <v>564</v>
      </c>
      <c r="D995" s="145" t="s">
        <v>114</v>
      </c>
      <c r="E995" s="145" t="s">
        <v>565</v>
      </c>
      <c r="F995" s="145" t="s">
        <v>180</v>
      </c>
      <c r="G995" s="145" t="s">
        <v>1360</v>
      </c>
      <c r="H995" s="146">
        <v>1723</v>
      </c>
      <c r="I995" s="144">
        <v>2</v>
      </c>
      <c r="J995" s="147">
        <f>นครพนม!F94</f>
        <v>405901.86</v>
      </c>
      <c r="K995" s="148">
        <f>นครพนม!AM94</f>
        <v>422825.19</v>
      </c>
      <c r="L995" s="149">
        <f>นครพนม!AN94</f>
        <v>1110718.8600000001</v>
      </c>
      <c r="M995" s="149">
        <f>นครพนม!AO94</f>
        <v>742710.53</v>
      </c>
      <c r="N995" s="145"/>
      <c r="O995" s="145"/>
      <c r="P995" s="145"/>
      <c r="Q995" s="137">
        <f t="shared" si="115"/>
        <v>368008.33000000007</v>
      </c>
      <c r="R995" s="138">
        <f t="shared" si="116"/>
        <v>644.64240278583873</v>
      </c>
    </row>
    <row r="996" spans="1:18" x14ac:dyDescent="0.35">
      <c r="A996" s="144">
        <v>8</v>
      </c>
      <c r="B996" s="145" t="s">
        <v>58</v>
      </c>
      <c r="C996" s="145" t="s">
        <v>564</v>
      </c>
      <c r="D996" s="145" t="s">
        <v>114</v>
      </c>
      <c r="E996" s="145" t="s">
        <v>565</v>
      </c>
      <c r="F996" s="145" t="s">
        <v>180</v>
      </c>
      <c r="G996" s="145" t="s">
        <v>1361</v>
      </c>
      <c r="H996" s="146">
        <v>2675</v>
      </c>
      <c r="I996" s="144">
        <v>2</v>
      </c>
      <c r="J996" s="147">
        <f>นครพนม!F95</f>
        <v>623060.87</v>
      </c>
      <c r="K996" s="148">
        <f>นครพนม!AM95</f>
        <v>673989.27</v>
      </c>
      <c r="L996" s="149">
        <f>นครพนม!AN95</f>
        <v>2371679.87</v>
      </c>
      <c r="M996" s="149">
        <f>นครพนม!AO95</f>
        <v>1592808.6400000001</v>
      </c>
      <c r="N996" s="145"/>
      <c r="O996" s="145"/>
      <c r="P996" s="145"/>
      <c r="Q996" s="137">
        <f t="shared" si="115"/>
        <v>778871.23</v>
      </c>
      <c r="R996" s="138">
        <f t="shared" si="116"/>
        <v>886.60929719626176</v>
      </c>
    </row>
    <row r="997" spans="1:18" x14ac:dyDescent="0.35">
      <c r="A997" s="144">
        <v>9</v>
      </c>
      <c r="B997" s="145" t="s">
        <v>58</v>
      </c>
      <c r="C997" s="145" t="s">
        <v>564</v>
      </c>
      <c r="D997" s="145" t="s">
        <v>114</v>
      </c>
      <c r="E997" s="145" t="s">
        <v>565</v>
      </c>
      <c r="F997" s="145" t="s">
        <v>180</v>
      </c>
      <c r="G997" s="145" t="s">
        <v>1362</v>
      </c>
      <c r="H997" s="146">
        <v>1715</v>
      </c>
      <c r="I997" s="144">
        <v>2</v>
      </c>
      <c r="J997" s="147">
        <f>นครพนม!F96</f>
        <v>254666.85</v>
      </c>
      <c r="K997" s="148">
        <f>นครพนม!AM96</f>
        <v>354420.66000000003</v>
      </c>
      <c r="L997" s="149">
        <f>นครพนม!AN96</f>
        <v>1264215.8599999999</v>
      </c>
      <c r="M997" s="149">
        <f>นครพนม!AO96</f>
        <v>1054836.56</v>
      </c>
      <c r="N997" s="145"/>
      <c r="O997" s="145"/>
      <c r="P997" s="145"/>
      <c r="Q997" s="137">
        <f t="shared" si="115"/>
        <v>209379.29999999981</v>
      </c>
      <c r="R997" s="138">
        <f t="shared" si="116"/>
        <v>737.15210495626809</v>
      </c>
    </row>
    <row r="998" spans="1:18" x14ac:dyDescent="0.35">
      <c r="A998" s="144">
        <v>10</v>
      </c>
      <c r="B998" s="145" t="s">
        <v>58</v>
      </c>
      <c r="C998" s="145" t="s">
        <v>564</v>
      </c>
      <c r="D998" s="145" t="s">
        <v>114</v>
      </c>
      <c r="E998" s="145" t="s">
        <v>565</v>
      </c>
      <c r="F998" s="145" t="s">
        <v>180</v>
      </c>
      <c r="G998" s="145" t="s">
        <v>1363</v>
      </c>
      <c r="H998" s="146">
        <v>3187</v>
      </c>
      <c r="I998" s="144">
        <v>3</v>
      </c>
      <c r="J998" s="147">
        <f>นครพนม!F97</f>
        <v>216082.25</v>
      </c>
      <c r="K998" s="148">
        <f>นครพนม!AM97</f>
        <v>227805.29</v>
      </c>
      <c r="L998" s="149">
        <f>นครพนม!AN97</f>
        <v>1496655.44</v>
      </c>
      <c r="M998" s="149">
        <f>นครพนม!AO97</f>
        <v>1387802.55</v>
      </c>
      <c r="N998" s="145"/>
      <c r="O998" s="145"/>
      <c r="P998" s="145"/>
      <c r="Q998" s="137">
        <f t="shared" si="115"/>
        <v>108852.8899999999</v>
      </c>
      <c r="R998" s="138">
        <f t="shared" si="116"/>
        <v>469.61262629432065</v>
      </c>
    </row>
    <row r="999" spans="1:18" x14ac:dyDescent="0.35">
      <c r="A999" s="144">
        <v>11</v>
      </c>
      <c r="B999" s="145" t="s">
        <v>58</v>
      </c>
      <c r="C999" s="145" t="s">
        <v>564</v>
      </c>
      <c r="D999" s="145" t="s">
        <v>114</v>
      </c>
      <c r="E999" s="145" t="s">
        <v>565</v>
      </c>
      <c r="F999" s="145" t="s">
        <v>180</v>
      </c>
      <c r="G999" s="145" t="s">
        <v>1364</v>
      </c>
      <c r="H999" s="146">
        <v>2867</v>
      </c>
      <c r="I999" s="144">
        <v>2</v>
      </c>
      <c r="J999" s="147">
        <f>นครพนม!F98</f>
        <v>620343.57999999996</v>
      </c>
      <c r="K999" s="148">
        <f>นครพนม!AM98</f>
        <v>639667.42999999993</v>
      </c>
      <c r="L999" s="149">
        <f>นครพนม!AN98</f>
        <v>1928499.8499999999</v>
      </c>
      <c r="M999" s="149">
        <f>นครพนม!AO98</f>
        <v>1198840.21</v>
      </c>
      <c r="N999" s="145"/>
      <c r="O999" s="145"/>
      <c r="P999" s="145"/>
      <c r="Q999" s="137">
        <f t="shared" si="115"/>
        <v>729659.6399999999</v>
      </c>
      <c r="R999" s="138">
        <f t="shared" si="116"/>
        <v>672.65429019881401</v>
      </c>
    </row>
    <row r="1000" spans="1:18" x14ac:dyDescent="0.35">
      <c r="A1000" s="144">
        <v>12</v>
      </c>
      <c r="B1000" s="145" t="s">
        <v>58</v>
      </c>
      <c r="C1000" s="145" t="s">
        <v>564</v>
      </c>
      <c r="D1000" s="145" t="s">
        <v>114</v>
      </c>
      <c r="E1000" s="145" t="s">
        <v>565</v>
      </c>
      <c r="F1000" s="145" t="s">
        <v>180</v>
      </c>
      <c r="G1000" s="145" t="s">
        <v>1365</v>
      </c>
      <c r="H1000" s="146">
        <v>3076</v>
      </c>
      <c r="I1000" s="144">
        <v>3</v>
      </c>
      <c r="J1000" s="147">
        <f>นครพนม!F99</f>
        <v>478828.48</v>
      </c>
      <c r="K1000" s="148">
        <f>นครพนม!AM99</f>
        <v>773650.32</v>
      </c>
      <c r="L1000" s="149">
        <f>นครพนม!AN99</f>
        <v>1927512.6099999999</v>
      </c>
      <c r="M1000" s="149">
        <f>นครพนม!AO99</f>
        <v>1577958.14</v>
      </c>
      <c r="N1000" s="145"/>
      <c r="O1000" s="145"/>
      <c r="P1000" s="145"/>
      <c r="Q1000" s="137">
        <f t="shared" si="115"/>
        <v>349554.47</v>
      </c>
      <c r="R1000" s="138">
        <f t="shared" si="116"/>
        <v>626.62958712613784</v>
      </c>
    </row>
    <row r="1001" spans="1:18" x14ac:dyDescent="0.35">
      <c r="A1001" s="144">
        <v>13</v>
      </c>
      <c r="B1001" s="145" t="s">
        <v>58</v>
      </c>
      <c r="C1001" s="145" t="s">
        <v>564</v>
      </c>
      <c r="D1001" s="145" t="s">
        <v>114</v>
      </c>
      <c r="E1001" s="145" t="s">
        <v>565</v>
      </c>
      <c r="F1001" s="145" t="s">
        <v>180</v>
      </c>
      <c r="G1001" s="145" t="s">
        <v>1366</v>
      </c>
      <c r="H1001" s="146">
        <v>2086</v>
      </c>
      <c r="I1001" s="144">
        <v>2</v>
      </c>
      <c r="J1001" s="147">
        <f>นครพนม!F100</f>
        <v>316315.58</v>
      </c>
      <c r="K1001" s="148">
        <f>นครพนม!AM100</f>
        <v>340524.60000000003</v>
      </c>
      <c r="L1001" s="149">
        <f>นครพนม!AN100</f>
        <v>1614550.94</v>
      </c>
      <c r="M1001" s="149">
        <f>นครพนม!AO100</f>
        <v>1168980.47</v>
      </c>
      <c r="N1001" s="145"/>
      <c r="O1001" s="145"/>
      <c r="P1001" s="145"/>
      <c r="Q1001" s="137">
        <f t="shared" si="115"/>
        <v>445570.47</v>
      </c>
      <c r="R1001" s="138">
        <f t="shared" si="116"/>
        <v>773.99373921380629</v>
      </c>
    </row>
    <row r="1002" spans="1:18" x14ac:dyDescent="0.35">
      <c r="A1002" s="144">
        <v>14</v>
      </c>
      <c r="B1002" s="145" t="s">
        <v>58</v>
      </c>
      <c r="C1002" s="145" t="s">
        <v>564</v>
      </c>
      <c r="D1002" s="145" t="s">
        <v>114</v>
      </c>
      <c r="E1002" s="145" t="s">
        <v>565</v>
      </c>
      <c r="F1002" s="145" t="s">
        <v>180</v>
      </c>
      <c r="G1002" s="145" t="s">
        <v>1367</v>
      </c>
      <c r="H1002" s="146">
        <v>1893</v>
      </c>
      <c r="I1002" s="144">
        <v>2</v>
      </c>
      <c r="J1002" s="147">
        <f>นครพนม!F101</f>
        <v>358538.28</v>
      </c>
      <c r="K1002" s="148">
        <f>นครพนม!AM101</f>
        <v>1091443.4500000002</v>
      </c>
      <c r="L1002" s="149">
        <f>นครพนม!AN101</f>
        <v>1499341.69</v>
      </c>
      <c r="M1002" s="149">
        <f>นครพนม!AO101</f>
        <v>1390895.46</v>
      </c>
      <c r="N1002" s="145"/>
      <c r="O1002" s="145"/>
      <c r="P1002" s="145"/>
      <c r="Q1002" s="137">
        <f t="shared" si="115"/>
        <v>108446.22999999998</v>
      </c>
      <c r="R1002" s="138">
        <f t="shared" si="116"/>
        <v>792.045266772319</v>
      </c>
    </row>
    <row r="1003" spans="1:18" x14ac:dyDescent="0.35">
      <c r="A1003" s="144">
        <v>15</v>
      </c>
      <c r="B1003" s="145" t="s">
        <v>58</v>
      </c>
      <c r="C1003" s="145" t="s">
        <v>564</v>
      </c>
      <c r="D1003" s="145" t="s">
        <v>114</v>
      </c>
      <c r="E1003" s="145" t="s">
        <v>565</v>
      </c>
      <c r="F1003" s="145" t="s">
        <v>180</v>
      </c>
      <c r="G1003" s="145" t="s">
        <v>1368</v>
      </c>
      <c r="H1003" s="146">
        <v>2677</v>
      </c>
      <c r="I1003" s="144">
        <v>2</v>
      </c>
      <c r="J1003" s="147">
        <f>นครพนม!F102</f>
        <v>337937.73</v>
      </c>
      <c r="K1003" s="148">
        <f>นครพนม!AM102</f>
        <v>386434.94999999995</v>
      </c>
      <c r="L1003" s="149">
        <f>นครพนม!AN102</f>
        <v>1623580.12</v>
      </c>
      <c r="M1003" s="149">
        <f>นครพนม!AO102</f>
        <v>1398737.87</v>
      </c>
      <c r="N1003" s="145"/>
      <c r="O1003" s="145"/>
      <c r="P1003" s="145"/>
      <c r="Q1003" s="137">
        <f t="shared" si="115"/>
        <v>224842.25</v>
      </c>
      <c r="R1003" s="138">
        <f t="shared" si="116"/>
        <v>606.49238700037358</v>
      </c>
    </row>
    <row r="1004" spans="1:18" x14ac:dyDescent="0.35">
      <c r="A1004" s="144">
        <v>16</v>
      </c>
      <c r="B1004" s="145" t="s">
        <v>58</v>
      </c>
      <c r="C1004" s="145" t="s">
        <v>564</v>
      </c>
      <c r="D1004" s="145" t="s">
        <v>114</v>
      </c>
      <c r="E1004" s="145" t="s">
        <v>565</v>
      </c>
      <c r="F1004" s="145" t="s">
        <v>180</v>
      </c>
      <c r="G1004" s="145" t="s">
        <v>1369</v>
      </c>
      <c r="H1004" s="146">
        <v>2827</v>
      </c>
      <c r="I1004" s="144">
        <v>2</v>
      </c>
      <c r="J1004" s="147">
        <f>นครพนม!F103</f>
        <v>346144.95</v>
      </c>
      <c r="K1004" s="148">
        <f>นครพนม!AM103</f>
        <v>368133.48</v>
      </c>
      <c r="L1004" s="149">
        <f>นครพนม!AN103</f>
        <v>1617286.72</v>
      </c>
      <c r="M1004" s="149">
        <f>นครพนม!AO103</f>
        <v>1392594.9000000001</v>
      </c>
      <c r="N1004" s="145"/>
      <c r="O1004" s="145"/>
      <c r="P1004" s="145"/>
      <c r="Q1004" s="137">
        <f t="shared" si="115"/>
        <v>224691.81999999983</v>
      </c>
      <c r="R1004" s="138">
        <f t="shared" si="116"/>
        <v>572.08585779978773</v>
      </c>
    </row>
    <row r="1005" spans="1:18" x14ac:dyDescent="0.35">
      <c r="A1005" s="144">
        <v>17</v>
      </c>
      <c r="B1005" s="145" t="s">
        <v>58</v>
      </c>
      <c r="C1005" s="145" t="s">
        <v>564</v>
      </c>
      <c r="D1005" s="145" t="s">
        <v>114</v>
      </c>
      <c r="E1005" s="145" t="s">
        <v>565</v>
      </c>
      <c r="F1005" s="145" t="s">
        <v>180</v>
      </c>
      <c r="G1005" s="145" t="s">
        <v>1370</v>
      </c>
      <c r="H1005" s="146">
        <v>3372</v>
      </c>
      <c r="I1005" s="144">
        <v>3</v>
      </c>
      <c r="J1005" s="147">
        <f>นครพนม!F104</f>
        <v>316974.33</v>
      </c>
      <c r="K1005" s="148">
        <f>นครพนม!AM104</f>
        <v>405499.53</v>
      </c>
      <c r="L1005" s="149">
        <f>นครพนม!AN104</f>
        <v>1467958.03</v>
      </c>
      <c r="M1005" s="149">
        <f>นครพนม!AO104</f>
        <v>1317037.1199999999</v>
      </c>
      <c r="N1005" s="145"/>
      <c r="O1005" s="145"/>
      <c r="P1005" s="145"/>
      <c r="Q1005" s="137">
        <f t="shared" si="115"/>
        <v>150920.91000000015</v>
      </c>
      <c r="R1005" s="138">
        <f t="shared" si="116"/>
        <v>435.3374940688019</v>
      </c>
    </row>
    <row r="1006" spans="1:18" x14ac:dyDescent="0.35">
      <c r="A1006" s="144">
        <v>18</v>
      </c>
      <c r="B1006" s="145" t="s">
        <v>58</v>
      </c>
      <c r="C1006" s="145" t="s">
        <v>564</v>
      </c>
      <c r="D1006" s="145" t="s">
        <v>114</v>
      </c>
      <c r="E1006" s="145" t="s">
        <v>565</v>
      </c>
      <c r="F1006" s="145" t="s">
        <v>180</v>
      </c>
      <c r="G1006" s="145" t="s">
        <v>1371</v>
      </c>
      <c r="H1006" s="146">
        <v>1747</v>
      </c>
      <c r="I1006" s="144">
        <v>2</v>
      </c>
      <c r="J1006" s="147">
        <f>นครพนม!F105</f>
        <v>465966.95</v>
      </c>
      <c r="K1006" s="148">
        <f>นครพนม!AM105</f>
        <v>551466.35</v>
      </c>
      <c r="L1006" s="149">
        <f>นครพนม!AN105</f>
        <v>1689289.76</v>
      </c>
      <c r="M1006" s="149">
        <f>นครพนม!AO105</f>
        <v>1390020.52</v>
      </c>
      <c r="N1006" s="145"/>
      <c r="O1006" s="145"/>
      <c r="P1006" s="145"/>
      <c r="Q1006" s="137">
        <f t="shared" si="115"/>
        <v>299269.24</v>
      </c>
      <c r="R1006" s="138">
        <f t="shared" si="116"/>
        <v>966.96609044075558</v>
      </c>
    </row>
    <row r="1007" spans="1:18" x14ac:dyDescent="0.35">
      <c r="A1007" s="144">
        <v>19</v>
      </c>
      <c r="B1007" s="145" t="s">
        <v>58</v>
      </c>
      <c r="C1007" s="145" t="s">
        <v>564</v>
      </c>
      <c r="D1007" s="145" t="s">
        <v>114</v>
      </c>
      <c r="E1007" s="145" t="s">
        <v>565</v>
      </c>
      <c r="F1007" s="145" t="s">
        <v>180</v>
      </c>
      <c r="G1007" s="145" t="s">
        <v>1372</v>
      </c>
      <c r="H1007" s="146">
        <v>2607</v>
      </c>
      <c r="I1007" s="144">
        <v>2</v>
      </c>
      <c r="J1007" s="147">
        <f>นครพนม!F106</f>
        <v>244307.19</v>
      </c>
      <c r="K1007" s="148">
        <f>นครพนม!AM106</f>
        <v>218687.07</v>
      </c>
      <c r="L1007" s="149">
        <f>นครพนม!AN106</f>
        <v>1272585.04</v>
      </c>
      <c r="M1007" s="149">
        <f>นครพนม!AO106</f>
        <v>1093111.42</v>
      </c>
      <c r="N1007" s="145"/>
      <c r="O1007" s="145"/>
      <c r="P1007" s="145"/>
      <c r="Q1007" s="137">
        <f t="shared" si="115"/>
        <v>179473.62000000011</v>
      </c>
      <c r="R1007" s="138">
        <f t="shared" si="116"/>
        <v>488.14155734560802</v>
      </c>
    </row>
    <row r="1008" spans="1:18" x14ac:dyDescent="0.35">
      <c r="A1008" s="144">
        <v>20</v>
      </c>
      <c r="B1008" s="145" t="s">
        <v>58</v>
      </c>
      <c r="C1008" s="145" t="s">
        <v>564</v>
      </c>
      <c r="D1008" s="145" t="s">
        <v>114</v>
      </c>
      <c r="E1008" s="145" t="s">
        <v>565</v>
      </c>
      <c r="F1008" s="145" t="s">
        <v>180</v>
      </c>
      <c r="G1008" s="145" t="s">
        <v>1373</v>
      </c>
      <c r="H1008" s="146">
        <v>2124</v>
      </c>
      <c r="I1008" s="144">
        <v>2</v>
      </c>
      <c r="J1008" s="147">
        <f>นครพนม!F107</f>
        <v>691082.33</v>
      </c>
      <c r="K1008" s="148">
        <f>นครพนม!AM107</f>
        <v>762879.21</v>
      </c>
      <c r="L1008" s="149">
        <f>นครพนม!AN107</f>
        <v>1594836.7799999998</v>
      </c>
      <c r="M1008" s="149">
        <f>นครพนม!AO107</f>
        <v>1008023.71</v>
      </c>
      <c r="N1008" s="145"/>
      <c r="O1008" s="145"/>
      <c r="P1008" s="145"/>
      <c r="Q1008" s="137">
        <f t="shared" si="115"/>
        <v>586813.06999999983</v>
      </c>
      <c r="R1008" s="138">
        <f t="shared" si="116"/>
        <v>750.86477401129935</v>
      </c>
    </row>
    <row r="1009" spans="1:18" s="156" customFormat="1" x14ac:dyDescent="0.35">
      <c r="A1009" s="150">
        <v>7</v>
      </c>
      <c r="B1009" s="151" t="s">
        <v>58</v>
      </c>
      <c r="C1009" s="151"/>
      <c r="D1009" s="151"/>
      <c r="E1009" s="243" t="s">
        <v>77</v>
      </c>
      <c r="F1009" s="243"/>
      <c r="G1009" s="243" t="s">
        <v>567</v>
      </c>
      <c r="H1009" s="157">
        <f>SUM(H989:H1008)</f>
        <v>47612</v>
      </c>
      <c r="I1009" s="150"/>
      <c r="J1009" s="153">
        <f>SUM(J989:J1008)</f>
        <v>7097555.5600000015</v>
      </c>
      <c r="K1009" s="153">
        <f t="shared" ref="K1009:M1009" si="119">SUM(K989:K1008)</f>
        <v>9263592.5599999987</v>
      </c>
      <c r="L1009" s="153">
        <f t="shared" si="119"/>
        <v>28729604.550000004</v>
      </c>
      <c r="M1009" s="153">
        <f t="shared" si="119"/>
        <v>22663381.760000005</v>
      </c>
      <c r="N1009" s="151">
        <v>19</v>
      </c>
      <c r="O1009" s="151">
        <v>19</v>
      </c>
      <c r="P1009" s="151">
        <f>N1009-O1009</f>
        <v>0</v>
      </c>
      <c r="Q1009" s="154">
        <f t="shared" si="115"/>
        <v>6066222.7899999991</v>
      </c>
      <c r="R1009" s="155">
        <f>L1009/H1009</f>
        <v>603.41100037805609</v>
      </c>
    </row>
    <row r="1010" spans="1:18" x14ac:dyDescent="0.35">
      <c r="A1010" s="144">
        <v>1</v>
      </c>
      <c r="B1010" s="145" t="s">
        <v>58</v>
      </c>
      <c r="C1010" s="145" t="s">
        <v>568</v>
      </c>
      <c r="D1010" s="145" t="s">
        <v>121</v>
      </c>
      <c r="E1010" s="145" t="s">
        <v>569</v>
      </c>
      <c r="F1010" s="145" t="s">
        <v>210</v>
      </c>
      <c r="G1010" s="145" t="s">
        <v>570</v>
      </c>
      <c r="H1010" s="146"/>
      <c r="I1010" s="144"/>
      <c r="J1010" s="147"/>
      <c r="K1010" s="148"/>
      <c r="L1010" s="149"/>
      <c r="M1010" s="149"/>
      <c r="N1010" s="145"/>
      <c r="O1010" s="145"/>
      <c r="P1010" s="145"/>
    </row>
    <row r="1011" spans="1:18" x14ac:dyDescent="0.35">
      <c r="A1011" s="144">
        <v>2</v>
      </c>
      <c r="B1011" s="145" t="s">
        <v>58</v>
      </c>
      <c r="C1011" s="145" t="s">
        <v>568</v>
      </c>
      <c r="D1011" s="145" t="s">
        <v>121</v>
      </c>
      <c r="E1011" s="145" t="s">
        <v>569</v>
      </c>
      <c r="F1011" s="145" t="s">
        <v>180</v>
      </c>
      <c r="G1011" s="145" t="s">
        <v>1374</v>
      </c>
      <c r="H1011" s="146">
        <v>2908</v>
      </c>
      <c r="I1011" s="144">
        <v>2</v>
      </c>
      <c r="J1011" s="147">
        <f>นครพนม!F108</f>
        <v>272272.07</v>
      </c>
      <c r="K1011" s="148">
        <f>นครพนม!AM108</f>
        <v>306187.61</v>
      </c>
      <c r="L1011" s="149">
        <f>นครพนม!AN108</f>
        <v>1476206.3</v>
      </c>
      <c r="M1011" s="149">
        <f>นครพนม!AO108</f>
        <v>1403248.97</v>
      </c>
      <c r="N1011" s="145"/>
      <c r="O1011" s="145"/>
      <c r="P1011" s="145"/>
      <c r="Q1011" s="137">
        <f t="shared" si="115"/>
        <v>72957.330000000075</v>
      </c>
      <c r="R1011" s="138">
        <f t="shared" si="116"/>
        <v>507.63627922971114</v>
      </c>
    </row>
    <row r="1012" spans="1:18" x14ac:dyDescent="0.35">
      <c r="A1012" s="144">
        <v>3</v>
      </c>
      <c r="B1012" s="145" t="s">
        <v>58</v>
      </c>
      <c r="C1012" s="145" t="s">
        <v>568</v>
      </c>
      <c r="D1012" s="145" t="s">
        <v>121</v>
      </c>
      <c r="E1012" s="145" t="s">
        <v>569</v>
      </c>
      <c r="F1012" s="145" t="s">
        <v>180</v>
      </c>
      <c r="G1012" s="145" t="s">
        <v>1375</v>
      </c>
      <c r="H1012" s="146">
        <v>2944</v>
      </c>
      <c r="I1012" s="144">
        <v>2</v>
      </c>
      <c r="J1012" s="147">
        <f>นครพนม!F109</f>
        <v>583836.66</v>
      </c>
      <c r="K1012" s="148">
        <f>นครพนม!AM109</f>
        <v>619656.61</v>
      </c>
      <c r="L1012" s="149">
        <f>นครพนม!AN109</f>
        <v>1222870.5499999998</v>
      </c>
      <c r="M1012" s="149">
        <f>นครพนม!AO109</f>
        <v>1176799.33</v>
      </c>
      <c r="N1012" s="145"/>
      <c r="O1012" s="145"/>
      <c r="P1012" s="145"/>
      <c r="Q1012" s="137">
        <f t="shared" si="115"/>
        <v>46071.219999999739</v>
      </c>
      <c r="R1012" s="138">
        <f t="shared" si="116"/>
        <v>415.37722486413037</v>
      </c>
    </row>
    <row r="1013" spans="1:18" x14ac:dyDescent="0.35">
      <c r="A1013" s="144">
        <v>4</v>
      </c>
      <c r="B1013" s="145" t="s">
        <v>58</v>
      </c>
      <c r="C1013" s="145" t="s">
        <v>568</v>
      </c>
      <c r="D1013" s="145" t="s">
        <v>121</v>
      </c>
      <c r="E1013" s="145" t="s">
        <v>569</v>
      </c>
      <c r="F1013" s="145" t="s">
        <v>180</v>
      </c>
      <c r="G1013" s="145" t="s">
        <v>1376</v>
      </c>
      <c r="H1013" s="146">
        <v>4209</v>
      </c>
      <c r="I1013" s="144">
        <v>3</v>
      </c>
      <c r="J1013" s="147">
        <f>นครพนม!F110</f>
        <v>244512.08</v>
      </c>
      <c r="K1013" s="148">
        <f>นครพนม!AM110</f>
        <v>300523.62</v>
      </c>
      <c r="L1013" s="149">
        <f>นครพนม!AN110</f>
        <v>1456772.63</v>
      </c>
      <c r="M1013" s="149">
        <f>นครพนม!AO110</f>
        <v>1327544.3600000001</v>
      </c>
      <c r="N1013" s="145"/>
      <c r="O1013" s="145"/>
      <c r="P1013" s="145"/>
      <c r="Q1013" s="137">
        <f t="shared" si="115"/>
        <v>129228.26999999979</v>
      </c>
      <c r="R1013" s="138">
        <f t="shared" si="116"/>
        <v>346.10896412449512</v>
      </c>
    </row>
    <row r="1014" spans="1:18" x14ac:dyDescent="0.35">
      <c r="A1014" s="144">
        <v>5</v>
      </c>
      <c r="B1014" s="145" t="s">
        <v>58</v>
      </c>
      <c r="C1014" s="145" t="s">
        <v>568</v>
      </c>
      <c r="D1014" s="145" t="s">
        <v>121</v>
      </c>
      <c r="E1014" s="145" t="s">
        <v>569</v>
      </c>
      <c r="F1014" s="145" t="s">
        <v>180</v>
      </c>
      <c r="G1014" s="145" t="s">
        <v>1377</v>
      </c>
      <c r="H1014" s="146">
        <v>4669</v>
      </c>
      <c r="I1014" s="144">
        <v>4</v>
      </c>
      <c r="J1014" s="147">
        <f>นครพนม!F111</f>
        <v>189217.92000000001</v>
      </c>
      <c r="K1014" s="148">
        <f>นครพนม!AM111</f>
        <v>267095.93</v>
      </c>
      <c r="L1014" s="149">
        <f>นครพนม!AN111</f>
        <v>1576213.8399999999</v>
      </c>
      <c r="M1014" s="149">
        <f>นครพนม!AO111</f>
        <v>1434947.56</v>
      </c>
      <c r="N1014" s="145"/>
      <c r="O1014" s="145"/>
      <c r="P1014" s="145"/>
      <c r="Q1014" s="137">
        <f t="shared" si="115"/>
        <v>141266.2799999998</v>
      </c>
      <c r="R1014" s="138">
        <f t="shared" si="116"/>
        <v>337.59131291497107</v>
      </c>
    </row>
    <row r="1015" spans="1:18" x14ac:dyDescent="0.35">
      <c r="A1015" s="144">
        <v>6</v>
      </c>
      <c r="B1015" s="145" t="s">
        <v>58</v>
      </c>
      <c r="C1015" s="145" t="s">
        <v>568</v>
      </c>
      <c r="D1015" s="145" t="s">
        <v>121</v>
      </c>
      <c r="E1015" s="145" t="s">
        <v>569</v>
      </c>
      <c r="F1015" s="145" t="s">
        <v>180</v>
      </c>
      <c r="G1015" s="145" t="s">
        <v>1378</v>
      </c>
      <c r="H1015" s="146">
        <v>2279</v>
      </c>
      <c r="I1015" s="144">
        <v>2</v>
      </c>
      <c r="J1015" s="147">
        <f>นครพนม!F112</f>
        <v>227774.18</v>
      </c>
      <c r="K1015" s="148">
        <f>นครพนม!AM112</f>
        <v>223072.38</v>
      </c>
      <c r="L1015" s="149">
        <f>นครพนม!AN112</f>
        <v>1163220.22</v>
      </c>
      <c r="M1015" s="149">
        <f>นครพนม!AO112</f>
        <v>1115731.1199999999</v>
      </c>
      <c r="N1015" s="145"/>
      <c r="O1015" s="145"/>
      <c r="P1015" s="145"/>
      <c r="Q1015" s="137">
        <f t="shared" si="115"/>
        <v>47489.100000000093</v>
      </c>
      <c r="R1015" s="138">
        <f t="shared" si="116"/>
        <v>510.40817025010966</v>
      </c>
    </row>
    <row r="1016" spans="1:18" x14ac:dyDescent="0.35">
      <c r="A1016" s="144">
        <v>7</v>
      </c>
      <c r="B1016" s="145" t="s">
        <v>58</v>
      </c>
      <c r="C1016" s="145" t="s">
        <v>568</v>
      </c>
      <c r="D1016" s="145" t="s">
        <v>121</v>
      </c>
      <c r="E1016" s="145" t="s">
        <v>569</v>
      </c>
      <c r="F1016" s="145" t="s">
        <v>180</v>
      </c>
      <c r="G1016" s="145" t="s">
        <v>1379</v>
      </c>
      <c r="H1016" s="146">
        <v>723</v>
      </c>
      <c r="I1016" s="144">
        <v>1</v>
      </c>
      <c r="J1016" s="147">
        <f>นครพนม!F113</f>
        <v>391552.96</v>
      </c>
      <c r="K1016" s="148">
        <f>นครพนม!AM113</f>
        <v>395728.91000000003</v>
      </c>
      <c r="L1016" s="149">
        <f>นครพนม!AN113</f>
        <v>1064180.29</v>
      </c>
      <c r="M1016" s="149">
        <f>นครพนม!AO113</f>
        <v>1003507.21</v>
      </c>
      <c r="N1016" s="145"/>
      <c r="O1016" s="145"/>
      <c r="P1016" s="145"/>
      <c r="Q1016" s="137">
        <f t="shared" si="115"/>
        <v>60673.080000000075</v>
      </c>
      <c r="R1016" s="138">
        <f t="shared" si="116"/>
        <v>1471.8952835408022</v>
      </c>
    </row>
    <row r="1017" spans="1:18" x14ac:dyDescent="0.35">
      <c r="A1017" s="144">
        <v>8</v>
      </c>
      <c r="B1017" s="145" t="s">
        <v>58</v>
      </c>
      <c r="C1017" s="145" t="s">
        <v>568</v>
      </c>
      <c r="D1017" s="145" t="s">
        <v>121</v>
      </c>
      <c r="E1017" s="145" t="s">
        <v>569</v>
      </c>
      <c r="F1017" s="145" t="s">
        <v>180</v>
      </c>
      <c r="G1017" s="145" t="s">
        <v>1380</v>
      </c>
      <c r="H1017" s="146">
        <v>3567</v>
      </c>
      <c r="I1017" s="144">
        <v>3</v>
      </c>
      <c r="J1017" s="147">
        <f>นครพนม!F114</f>
        <v>197649.24</v>
      </c>
      <c r="K1017" s="148">
        <f>นครพนม!AM114</f>
        <v>239275.08999999997</v>
      </c>
      <c r="L1017" s="149">
        <f>นครพนม!AN114</f>
        <v>1625921.15</v>
      </c>
      <c r="M1017" s="149">
        <f>นครพนม!AO114</f>
        <v>1570201.12</v>
      </c>
      <c r="N1017" s="145"/>
      <c r="O1017" s="145"/>
      <c r="P1017" s="145"/>
      <c r="Q1017" s="137">
        <f t="shared" si="115"/>
        <v>55720.029999999795</v>
      </c>
      <c r="R1017" s="138">
        <f t="shared" si="116"/>
        <v>455.82314269694416</v>
      </c>
    </row>
    <row r="1018" spans="1:18" x14ac:dyDescent="0.35">
      <c r="A1018" s="144">
        <v>9</v>
      </c>
      <c r="B1018" s="145" t="s">
        <v>58</v>
      </c>
      <c r="C1018" s="145" t="s">
        <v>568</v>
      </c>
      <c r="D1018" s="145" t="s">
        <v>121</v>
      </c>
      <c r="E1018" s="145" t="s">
        <v>569</v>
      </c>
      <c r="F1018" s="145" t="s">
        <v>180</v>
      </c>
      <c r="G1018" s="145" t="s">
        <v>1381</v>
      </c>
      <c r="H1018" s="146">
        <v>2416</v>
      </c>
      <c r="I1018" s="144">
        <v>2</v>
      </c>
      <c r="J1018" s="147">
        <f>นครพนม!F115</f>
        <v>399694.15</v>
      </c>
      <c r="K1018" s="148">
        <f>นครพนม!AM115</f>
        <v>416806.60000000003</v>
      </c>
      <c r="L1018" s="149">
        <f>นครพนม!AN115</f>
        <v>1267683.58</v>
      </c>
      <c r="M1018" s="149">
        <f>นครพนม!AO115</f>
        <v>1165975.7000000002</v>
      </c>
      <c r="N1018" s="145"/>
      <c r="O1018" s="145"/>
      <c r="P1018" s="145"/>
      <c r="Q1018" s="137">
        <f t="shared" si="115"/>
        <v>101707.87999999989</v>
      </c>
      <c r="R1018" s="138">
        <f t="shared" si="116"/>
        <v>524.70346854304637</v>
      </c>
    </row>
    <row r="1019" spans="1:18" x14ac:dyDescent="0.35">
      <c r="A1019" s="144">
        <v>10</v>
      </c>
      <c r="B1019" s="145" t="s">
        <v>58</v>
      </c>
      <c r="C1019" s="145" t="s">
        <v>568</v>
      </c>
      <c r="D1019" s="145" t="s">
        <v>121</v>
      </c>
      <c r="E1019" s="145" t="s">
        <v>569</v>
      </c>
      <c r="F1019" s="145" t="s">
        <v>180</v>
      </c>
      <c r="G1019" s="145" t="s">
        <v>1382</v>
      </c>
      <c r="H1019" s="146">
        <v>1268</v>
      </c>
      <c r="I1019" s="144">
        <v>1</v>
      </c>
      <c r="J1019" s="147">
        <f>นครพนม!F116</f>
        <v>259834.08</v>
      </c>
      <c r="K1019" s="148">
        <f>นครพนม!AM116</f>
        <v>298386.46999999997</v>
      </c>
      <c r="L1019" s="149">
        <f>นครพนม!AN116</f>
        <v>1188812.8700000001</v>
      </c>
      <c r="M1019" s="149">
        <f>นครพนม!AO116</f>
        <v>1021711.4299999999</v>
      </c>
      <c r="N1019" s="145"/>
      <c r="O1019" s="145"/>
      <c r="P1019" s="145"/>
      <c r="Q1019" s="137">
        <f t="shared" si="115"/>
        <v>167101.44000000018</v>
      </c>
      <c r="R1019" s="138">
        <f t="shared" si="116"/>
        <v>937.54958201892748</v>
      </c>
    </row>
    <row r="1020" spans="1:18" x14ac:dyDescent="0.35">
      <c r="A1020" s="144">
        <v>11</v>
      </c>
      <c r="B1020" s="145" t="s">
        <v>58</v>
      </c>
      <c r="C1020" s="145" t="s">
        <v>568</v>
      </c>
      <c r="D1020" s="145" t="s">
        <v>121</v>
      </c>
      <c r="E1020" s="145" t="s">
        <v>569</v>
      </c>
      <c r="F1020" s="145" t="s">
        <v>180</v>
      </c>
      <c r="G1020" s="145" t="s">
        <v>1383</v>
      </c>
      <c r="H1020" s="146">
        <v>3345</v>
      </c>
      <c r="I1020" s="144">
        <v>3</v>
      </c>
      <c r="J1020" s="147">
        <f>นครพนม!F117</f>
        <v>301453.17</v>
      </c>
      <c r="K1020" s="148">
        <f>นครพนม!AM117</f>
        <v>300583.75</v>
      </c>
      <c r="L1020" s="149">
        <f>นครพนม!AN117</f>
        <v>1679169.81</v>
      </c>
      <c r="M1020" s="149">
        <f>นครพนม!AO117</f>
        <v>1535395.95</v>
      </c>
      <c r="N1020" s="145"/>
      <c r="O1020" s="145"/>
      <c r="P1020" s="145"/>
      <c r="Q1020" s="137">
        <f t="shared" si="115"/>
        <v>143773.8600000001</v>
      </c>
      <c r="R1020" s="138">
        <f t="shared" si="116"/>
        <v>501.99396412556058</v>
      </c>
    </row>
    <row r="1021" spans="1:18" x14ac:dyDescent="0.35">
      <c r="A1021" s="144">
        <v>12</v>
      </c>
      <c r="B1021" s="145" t="s">
        <v>58</v>
      </c>
      <c r="C1021" s="145" t="s">
        <v>568</v>
      </c>
      <c r="D1021" s="145" t="s">
        <v>121</v>
      </c>
      <c r="E1021" s="145" t="s">
        <v>569</v>
      </c>
      <c r="F1021" s="145" t="s">
        <v>180</v>
      </c>
      <c r="G1021" s="145" t="s">
        <v>1384</v>
      </c>
      <c r="H1021" s="146">
        <v>1431</v>
      </c>
      <c r="I1021" s="144">
        <v>1</v>
      </c>
      <c r="J1021" s="147">
        <f>นครพนม!F118</f>
        <v>291152.11</v>
      </c>
      <c r="K1021" s="148">
        <f>นครพนม!AM118</f>
        <v>313370.23999999999</v>
      </c>
      <c r="L1021" s="149">
        <f>นครพนม!AN118</f>
        <v>1307168.6499999999</v>
      </c>
      <c r="M1021" s="149">
        <f>นครพนม!AO118</f>
        <v>1733375.24</v>
      </c>
      <c r="N1021" s="145"/>
      <c r="O1021" s="145"/>
      <c r="P1021" s="145"/>
      <c r="Q1021" s="137">
        <f t="shared" si="115"/>
        <v>-426206.59000000008</v>
      </c>
      <c r="R1021" s="138">
        <f t="shared" si="116"/>
        <v>913.46516422082448</v>
      </c>
    </row>
    <row r="1022" spans="1:18" x14ac:dyDescent="0.35">
      <c r="A1022" s="144">
        <v>13</v>
      </c>
      <c r="B1022" s="145" t="s">
        <v>58</v>
      </c>
      <c r="C1022" s="145" t="s">
        <v>568</v>
      </c>
      <c r="D1022" s="145" t="s">
        <v>121</v>
      </c>
      <c r="E1022" s="145" t="s">
        <v>569</v>
      </c>
      <c r="F1022" s="145" t="s">
        <v>180</v>
      </c>
      <c r="G1022" s="145" t="s">
        <v>1385</v>
      </c>
      <c r="H1022" s="146">
        <v>2020</v>
      </c>
      <c r="I1022" s="144">
        <v>2</v>
      </c>
      <c r="J1022" s="147">
        <f>นครพนม!F119</f>
        <v>200146.45</v>
      </c>
      <c r="K1022" s="148">
        <f>นครพนม!AM119</f>
        <v>249202.91000000003</v>
      </c>
      <c r="L1022" s="149">
        <f>นครพนม!AN119</f>
        <v>1333873.8399999999</v>
      </c>
      <c r="M1022" s="149">
        <f>นครพนม!AO119</f>
        <v>1029126.2100000001</v>
      </c>
      <c r="N1022" s="145"/>
      <c r="O1022" s="145"/>
      <c r="P1022" s="145"/>
      <c r="Q1022" s="137">
        <f t="shared" si="115"/>
        <v>304747.62999999977</v>
      </c>
      <c r="R1022" s="138">
        <f t="shared" si="116"/>
        <v>660.33358415841576</v>
      </c>
    </row>
    <row r="1023" spans="1:18" x14ac:dyDescent="0.35">
      <c r="A1023" s="144">
        <v>14</v>
      </c>
      <c r="B1023" s="145" t="s">
        <v>58</v>
      </c>
      <c r="C1023" s="145" t="s">
        <v>568</v>
      </c>
      <c r="D1023" s="145" t="s">
        <v>121</v>
      </c>
      <c r="E1023" s="145" t="s">
        <v>569</v>
      </c>
      <c r="F1023" s="145" t="s">
        <v>180</v>
      </c>
      <c r="G1023" s="145" t="s">
        <v>1386</v>
      </c>
      <c r="H1023" s="146">
        <v>3005</v>
      </c>
      <c r="I1023" s="144">
        <v>3</v>
      </c>
      <c r="J1023" s="147">
        <f>นครพนม!F120</f>
        <v>376008.38</v>
      </c>
      <c r="K1023" s="148">
        <f>นครพนม!AM120</f>
        <v>417147.2</v>
      </c>
      <c r="L1023" s="149">
        <f>นครพนม!AN120</f>
        <v>1224793.24</v>
      </c>
      <c r="M1023" s="149">
        <f>นครพนม!AO120</f>
        <v>1117356.47</v>
      </c>
      <c r="N1023" s="145"/>
      <c r="O1023" s="145"/>
      <c r="P1023" s="145"/>
      <c r="Q1023" s="137">
        <f t="shared" si="115"/>
        <v>107436.77000000002</v>
      </c>
      <c r="R1023" s="138">
        <f t="shared" si="116"/>
        <v>407.58510482529118</v>
      </c>
    </row>
    <row r="1024" spans="1:18" x14ac:dyDescent="0.35">
      <c r="A1024" s="144">
        <v>15</v>
      </c>
      <c r="B1024" s="145" t="s">
        <v>58</v>
      </c>
      <c r="C1024" s="145" t="s">
        <v>568</v>
      </c>
      <c r="D1024" s="145" t="s">
        <v>121</v>
      </c>
      <c r="E1024" s="145" t="s">
        <v>569</v>
      </c>
      <c r="F1024" s="145" t="s">
        <v>180</v>
      </c>
      <c r="G1024" s="145" t="s">
        <v>1387</v>
      </c>
      <c r="H1024" s="146">
        <v>2671</v>
      </c>
      <c r="I1024" s="144">
        <v>2</v>
      </c>
      <c r="J1024" s="147">
        <f>นครพนม!F121</f>
        <v>292509.33</v>
      </c>
      <c r="K1024" s="148">
        <f>นครพนม!AM121</f>
        <v>263165.2</v>
      </c>
      <c r="L1024" s="149">
        <f>นครพนม!AN121</f>
        <v>1450673.96</v>
      </c>
      <c r="M1024" s="149">
        <f>นครพนม!AO121</f>
        <v>1151323.3500000001</v>
      </c>
      <c r="N1024" s="145"/>
      <c r="O1024" s="145"/>
      <c r="P1024" s="145"/>
      <c r="Q1024" s="137">
        <f t="shared" si="115"/>
        <v>299350.60999999987</v>
      </c>
      <c r="R1024" s="138">
        <f t="shared" si="116"/>
        <v>543.12016473230995</v>
      </c>
    </row>
    <row r="1025" spans="1:18" x14ac:dyDescent="0.35">
      <c r="A1025" s="144">
        <v>16</v>
      </c>
      <c r="B1025" s="145" t="s">
        <v>58</v>
      </c>
      <c r="C1025" s="145" t="s">
        <v>568</v>
      </c>
      <c r="D1025" s="145" t="s">
        <v>121</v>
      </c>
      <c r="E1025" s="145" t="s">
        <v>569</v>
      </c>
      <c r="F1025" s="145" t="s">
        <v>180</v>
      </c>
      <c r="G1025" s="145" t="s">
        <v>1388</v>
      </c>
      <c r="H1025" s="146">
        <v>1913</v>
      </c>
      <c r="I1025" s="144">
        <v>2</v>
      </c>
      <c r="J1025" s="147">
        <f>นครพนม!F122</f>
        <v>273551.56</v>
      </c>
      <c r="K1025" s="148">
        <f>นครพนม!AM122</f>
        <v>533320.91</v>
      </c>
      <c r="L1025" s="149">
        <f>นครพนม!AN122</f>
        <v>790764.48</v>
      </c>
      <c r="M1025" s="149">
        <f>นครพนม!AO122</f>
        <v>714201.02</v>
      </c>
      <c r="N1025" s="145"/>
      <c r="O1025" s="145"/>
      <c r="P1025" s="145"/>
      <c r="Q1025" s="137">
        <f t="shared" si="115"/>
        <v>76563.459999999963</v>
      </c>
      <c r="R1025" s="138">
        <f t="shared" si="116"/>
        <v>413.36355462624152</v>
      </c>
    </row>
    <row r="1026" spans="1:18" x14ac:dyDescent="0.35">
      <c r="A1026" s="144">
        <v>17</v>
      </c>
      <c r="B1026" s="145" t="s">
        <v>58</v>
      </c>
      <c r="C1026" s="145" t="s">
        <v>568</v>
      </c>
      <c r="D1026" s="145" t="s">
        <v>121</v>
      </c>
      <c r="E1026" s="145" t="s">
        <v>569</v>
      </c>
      <c r="F1026" s="145" t="s">
        <v>180</v>
      </c>
      <c r="G1026" s="145" t="s">
        <v>1389</v>
      </c>
      <c r="H1026" s="146">
        <v>2409</v>
      </c>
      <c r="I1026" s="144">
        <v>2</v>
      </c>
      <c r="J1026" s="147">
        <f>นครพนม!F123</f>
        <v>356486.17</v>
      </c>
      <c r="K1026" s="148">
        <f>นครพนม!AM123</f>
        <v>388580.64999999997</v>
      </c>
      <c r="L1026" s="149">
        <f>นครพนม!AN123</f>
        <v>1291113.8399999999</v>
      </c>
      <c r="M1026" s="149">
        <f>นครพนม!AO123</f>
        <v>1229039.81</v>
      </c>
      <c r="N1026" s="145"/>
      <c r="O1026" s="145"/>
      <c r="P1026" s="145"/>
      <c r="Q1026" s="137">
        <f t="shared" si="115"/>
        <v>62074.029999999795</v>
      </c>
      <c r="R1026" s="138">
        <f t="shared" si="116"/>
        <v>535.95427148194267</v>
      </c>
    </row>
    <row r="1027" spans="1:18" x14ac:dyDescent="0.35">
      <c r="A1027" s="144">
        <v>18</v>
      </c>
      <c r="B1027" s="145" t="s">
        <v>58</v>
      </c>
      <c r="C1027" s="145" t="s">
        <v>568</v>
      </c>
      <c r="D1027" s="145" t="s">
        <v>121</v>
      </c>
      <c r="E1027" s="145" t="s">
        <v>569</v>
      </c>
      <c r="F1027" s="145" t="s">
        <v>180</v>
      </c>
      <c r="G1027" s="145" t="s">
        <v>1390</v>
      </c>
      <c r="H1027" s="146">
        <v>1702</v>
      </c>
      <c r="I1027" s="144">
        <v>2</v>
      </c>
      <c r="J1027" s="147">
        <f>นครพนม!F124</f>
        <v>252258.9</v>
      </c>
      <c r="K1027" s="148">
        <f>นครพนม!AM124</f>
        <v>262406.28999999998</v>
      </c>
      <c r="L1027" s="149">
        <f>นครพนม!AN124</f>
        <v>1173693.56</v>
      </c>
      <c r="M1027" s="149">
        <f>นครพนม!AO124</f>
        <v>1013037.2999999999</v>
      </c>
      <c r="N1027" s="145"/>
      <c r="O1027" s="145"/>
      <c r="P1027" s="145"/>
      <c r="Q1027" s="137">
        <f t="shared" si="115"/>
        <v>160656.26000000013</v>
      </c>
      <c r="R1027" s="138">
        <f t="shared" si="116"/>
        <v>689.5966862514689</v>
      </c>
    </row>
    <row r="1028" spans="1:18" x14ac:dyDescent="0.35">
      <c r="A1028" s="144">
        <v>19</v>
      </c>
      <c r="B1028" s="145" t="s">
        <v>58</v>
      </c>
      <c r="C1028" s="145" t="s">
        <v>568</v>
      </c>
      <c r="D1028" s="145" t="s">
        <v>121</v>
      </c>
      <c r="E1028" s="145" t="s">
        <v>569</v>
      </c>
      <c r="F1028" s="145" t="s">
        <v>180</v>
      </c>
      <c r="G1028" s="145" t="s">
        <v>1391</v>
      </c>
      <c r="H1028" s="146">
        <v>2179</v>
      </c>
      <c r="I1028" s="144">
        <v>2</v>
      </c>
      <c r="J1028" s="147">
        <f>นครพนม!F125</f>
        <v>197755.49</v>
      </c>
      <c r="K1028" s="148">
        <f>นครพนม!AM125</f>
        <v>236864.16999999998</v>
      </c>
      <c r="L1028" s="149">
        <f>นครพนม!AN125</f>
        <v>1310398.22</v>
      </c>
      <c r="M1028" s="149">
        <f>นครพนม!AO125</f>
        <v>1075885.33</v>
      </c>
      <c r="N1028" s="145"/>
      <c r="O1028" s="145"/>
      <c r="P1028" s="145"/>
      <c r="Q1028" s="137">
        <f t="shared" si="115"/>
        <v>234512.8899999999</v>
      </c>
      <c r="R1028" s="138">
        <f t="shared" si="116"/>
        <v>601.37596145020655</v>
      </c>
    </row>
    <row r="1029" spans="1:18" s="156" customFormat="1" x14ac:dyDescent="0.35">
      <c r="A1029" s="150">
        <v>8</v>
      </c>
      <c r="B1029" s="151" t="s">
        <v>58</v>
      </c>
      <c r="C1029" s="151"/>
      <c r="D1029" s="151"/>
      <c r="E1029" s="151" t="s">
        <v>77</v>
      </c>
      <c r="F1029" s="151"/>
      <c r="G1029" s="151" t="s">
        <v>571</v>
      </c>
      <c r="H1029" s="157">
        <f>SUM(H1010:H1028)</f>
        <v>45658</v>
      </c>
      <c r="I1029" s="150"/>
      <c r="J1029" s="153">
        <f>SUM(J1010:J1028)</f>
        <v>5307664.8999999994</v>
      </c>
      <c r="K1029" s="188">
        <f>SUM(K1010:K1028)</f>
        <v>6031374.540000001</v>
      </c>
      <c r="L1029" s="153">
        <f t="shared" ref="L1029:M1029" si="120">SUM(L1010:L1028)</f>
        <v>23603531.029999997</v>
      </c>
      <c r="M1029" s="153">
        <f t="shared" si="120"/>
        <v>21818407.480000004</v>
      </c>
      <c r="N1029" s="151">
        <v>18</v>
      </c>
      <c r="O1029" s="151">
        <v>18</v>
      </c>
      <c r="P1029" s="151">
        <f>N1029-O1029</f>
        <v>0</v>
      </c>
      <c r="Q1029" s="154">
        <f t="shared" si="115"/>
        <v>1785123.5499999933</v>
      </c>
      <c r="R1029" s="155">
        <f>L1029/H1029</f>
        <v>516.96375290201058</v>
      </c>
    </row>
    <row r="1030" spans="1:18" x14ac:dyDescent="0.35">
      <c r="A1030" s="144">
        <v>1</v>
      </c>
      <c r="B1030" s="145" t="s">
        <v>58</v>
      </c>
      <c r="C1030" s="145" t="s">
        <v>572</v>
      </c>
      <c r="D1030" s="145" t="s">
        <v>127</v>
      </c>
      <c r="E1030" s="145" t="s">
        <v>573</v>
      </c>
      <c r="F1030" s="145" t="s">
        <v>210</v>
      </c>
      <c r="G1030" s="145" t="s">
        <v>574</v>
      </c>
      <c r="H1030" s="146"/>
      <c r="I1030" s="144"/>
      <c r="J1030" s="147"/>
      <c r="K1030" s="148"/>
      <c r="L1030" s="149"/>
      <c r="M1030" s="149"/>
      <c r="N1030" s="145"/>
      <c r="O1030" s="145"/>
      <c r="P1030" s="145"/>
    </row>
    <row r="1031" spans="1:18" x14ac:dyDescent="0.35">
      <c r="A1031" s="144">
        <v>2</v>
      </c>
      <c r="B1031" s="145" t="s">
        <v>58</v>
      </c>
      <c r="C1031" s="145" t="s">
        <v>572</v>
      </c>
      <c r="D1031" s="145" t="s">
        <v>127</v>
      </c>
      <c r="E1031" s="145" t="s">
        <v>573</v>
      </c>
      <c r="F1031" s="145" t="s">
        <v>180</v>
      </c>
      <c r="G1031" s="145" t="s">
        <v>1392</v>
      </c>
      <c r="H1031" s="146">
        <v>3793</v>
      </c>
      <c r="I1031" s="144">
        <v>3</v>
      </c>
      <c r="J1031" s="147">
        <f>นครพนม!F126</f>
        <v>246571.98</v>
      </c>
      <c r="K1031" s="148">
        <f>นครพนม!AM126</f>
        <v>471081.31</v>
      </c>
      <c r="L1031" s="149">
        <f>นครพนม!AN126</f>
        <v>1529521.33</v>
      </c>
      <c r="M1031" s="149">
        <f>นครพนม!AO126</f>
        <v>1668220.91</v>
      </c>
      <c r="N1031" s="145"/>
      <c r="O1031" s="145"/>
      <c r="P1031" s="145"/>
      <c r="Q1031" s="137">
        <f t="shared" ref="Q1031:Q1068" si="121">L1031-M1031</f>
        <v>-138699.57999999984</v>
      </c>
      <c r="R1031" s="138">
        <f t="shared" ref="R1031:R1069" si="122">L1031/H1031</f>
        <v>403.24843923016084</v>
      </c>
    </row>
    <row r="1032" spans="1:18" x14ac:dyDescent="0.35">
      <c r="A1032" s="144">
        <v>3</v>
      </c>
      <c r="B1032" s="145" t="s">
        <v>58</v>
      </c>
      <c r="C1032" s="145" t="s">
        <v>572</v>
      </c>
      <c r="D1032" s="145" t="s">
        <v>127</v>
      </c>
      <c r="E1032" s="145" t="s">
        <v>573</v>
      </c>
      <c r="F1032" s="145" t="s">
        <v>180</v>
      </c>
      <c r="G1032" s="145" t="s">
        <v>1393</v>
      </c>
      <c r="H1032" s="146">
        <v>1435</v>
      </c>
      <c r="I1032" s="144">
        <v>1</v>
      </c>
      <c r="J1032" s="147">
        <f>นครพนม!F127</f>
        <v>137571.28</v>
      </c>
      <c r="K1032" s="148">
        <f>นครพนม!AM127</f>
        <v>133808.13999999998</v>
      </c>
      <c r="L1032" s="149">
        <f>นครพนม!AN127</f>
        <v>948763.63</v>
      </c>
      <c r="M1032" s="149">
        <f>นครพนม!AO127</f>
        <v>1058824.97</v>
      </c>
      <c r="N1032" s="145"/>
      <c r="O1032" s="145"/>
      <c r="P1032" s="145"/>
      <c r="Q1032" s="137">
        <f t="shared" si="121"/>
        <v>-110061.33999999997</v>
      </c>
      <c r="R1032" s="138">
        <f t="shared" si="122"/>
        <v>661.15932404181183</v>
      </c>
    </row>
    <row r="1033" spans="1:18" x14ac:dyDescent="0.35">
      <c r="A1033" s="144">
        <v>4</v>
      </c>
      <c r="B1033" s="145" t="s">
        <v>58</v>
      </c>
      <c r="C1033" s="145" t="s">
        <v>572</v>
      </c>
      <c r="D1033" s="145" t="s">
        <v>127</v>
      </c>
      <c r="E1033" s="145" t="s">
        <v>573</v>
      </c>
      <c r="F1033" s="145" t="s">
        <v>180</v>
      </c>
      <c r="G1033" s="145" t="s">
        <v>1394</v>
      </c>
      <c r="H1033" s="146">
        <v>1980</v>
      </c>
      <c r="I1033" s="144">
        <v>2</v>
      </c>
      <c r="J1033" s="147">
        <f>นครพนม!F128</f>
        <v>176823.6</v>
      </c>
      <c r="K1033" s="148">
        <f>นครพนม!AM128</f>
        <v>415954.61</v>
      </c>
      <c r="L1033" s="149">
        <f>นครพนม!AN128</f>
        <v>1113972.57</v>
      </c>
      <c r="M1033" s="149">
        <f>นครพนม!AO128</f>
        <v>1102306.5</v>
      </c>
      <c r="N1033" s="145"/>
      <c r="O1033" s="145"/>
      <c r="P1033" s="145"/>
      <c r="Q1033" s="137">
        <f t="shared" si="121"/>
        <v>11666.070000000065</v>
      </c>
      <c r="R1033" s="138">
        <f t="shared" si="122"/>
        <v>562.61240909090907</v>
      </c>
    </row>
    <row r="1034" spans="1:18" x14ac:dyDescent="0.35">
      <c r="A1034" s="144">
        <v>5</v>
      </c>
      <c r="B1034" s="145" t="s">
        <v>58</v>
      </c>
      <c r="C1034" s="145" t="s">
        <v>572</v>
      </c>
      <c r="D1034" s="145" t="s">
        <v>127</v>
      </c>
      <c r="E1034" s="145" t="s">
        <v>573</v>
      </c>
      <c r="F1034" s="145" t="s">
        <v>180</v>
      </c>
      <c r="G1034" s="145" t="s">
        <v>1395</v>
      </c>
      <c r="H1034" s="146">
        <v>2225</v>
      </c>
      <c r="I1034" s="144">
        <v>2</v>
      </c>
      <c r="J1034" s="147">
        <f>นครพนม!F129</f>
        <v>54484.67</v>
      </c>
      <c r="K1034" s="148">
        <f>นครพนม!AM129</f>
        <v>82270.52</v>
      </c>
      <c r="L1034" s="149">
        <f>นครพนม!AN129</f>
        <v>1216921.1299999999</v>
      </c>
      <c r="M1034" s="149">
        <f>นครพนม!AO129</f>
        <v>1380643.5</v>
      </c>
      <c r="N1034" s="145"/>
      <c r="O1034" s="145"/>
      <c r="P1034" s="145"/>
      <c r="Q1034" s="137">
        <f t="shared" si="121"/>
        <v>-163722.37000000011</v>
      </c>
      <c r="R1034" s="138">
        <f t="shared" si="122"/>
        <v>546.93084494382015</v>
      </c>
    </row>
    <row r="1035" spans="1:18" x14ac:dyDescent="0.35">
      <c r="A1035" s="144">
        <v>6</v>
      </c>
      <c r="B1035" s="145" t="s">
        <v>58</v>
      </c>
      <c r="C1035" s="145" t="s">
        <v>572</v>
      </c>
      <c r="D1035" s="145" t="s">
        <v>127</v>
      </c>
      <c r="E1035" s="145" t="s">
        <v>573</v>
      </c>
      <c r="F1035" s="145" t="s">
        <v>180</v>
      </c>
      <c r="G1035" s="145" t="s">
        <v>1396</v>
      </c>
      <c r="H1035" s="146">
        <v>2531</v>
      </c>
      <c r="I1035" s="144">
        <v>2</v>
      </c>
      <c r="J1035" s="147">
        <f>นครพนม!F130</f>
        <v>259974.19</v>
      </c>
      <c r="K1035" s="148">
        <f>นครพนม!AM130</f>
        <v>281095.34999999998</v>
      </c>
      <c r="L1035" s="149">
        <f>นครพนม!AN130</f>
        <v>813822.91999999993</v>
      </c>
      <c r="M1035" s="149">
        <f>นครพนม!AO130</f>
        <v>1133851.33</v>
      </c>
      <c r="N1035" s="145"/>
      <c r="O1035" s="145"/>
      <c r="P1035" s="145"/>
      <c r="Q1035" s="137">
        <f t="shared" si="121"/>
        <v>-320028.41000000015</v>
      </c>
      <c r="R1035" s="138">
        <f t="shared" si="122"/>
        <v>321.54204662188857</v>
      </c>
    </row>
    <row r="1036" spans="1:18" x14ac:dyDescent="0.35">
      <c r="A1036" s="144">
        <v>7</v>
      </c>
      <c r="B1036" s="145" t="s">
        <v>58</v>
      </c>
      <c r="C1036" s="145" t="s">
        <v>572</v>
      </c>
      <c r="D1036" s="145" t="s">
        <v>127</v>
      </c>
      <c r="E1036" s="145" t="s">
        <v>573</v>
      </c>
      <c r="F1036" s="145" t="s">
        <v>180</v>
      </c>
      <c r="G1036" s="145" t="s">
        <v>1397</v>
      </c>
      <c r="H1036" s="146">
        <v>3452</v>
      </c>
      <c r="I1036" s="144">
        <v>3</v>
      </c>
      <c r="J1036" s="147">
        <f>นครพนม!F131</f>
        <v>39967.629999999997</v>
      </c>
      <c r="K1036" s="148">
        <f>นครพนม!AM131</f>
        <v>51513.95</v>
      </c>
      <c r="L1036" s="149">
        <f>นครพนม!AN131</f>
        <v>1434958.96</v>
      </c>
      <c r="M1036" s="149">
        <f>นครพนม!AO131</f>
        <v>1548870.7400000002</v>
      </c>
      <c r="N1036" s="145"/>
      <c r="O1036" s="145"/>
      <c r="P1036" s="145"/>
      <c r="Q1036" s="137">
        <f t="shared" si="121"/>
        <v>-113911.78000000026</v>
      </c>
      <c r="R1036" s="138">
        <f t="shared" si="122"/>
        <v>415.68915411355732</v>
      </c>
    </row>
    <row r="1037" spans="1:18" x14ac:dyDescent="0.35">
      <c r="A1037" s="144">
        <v>8</v>
      </c>
      <c r="B1037" s="145" t="s">
        <v>58</v>
      </c>
      <c r="C1037" s="145" t="s">
        <v>572</v>
      </c>
      <c r="D1037" s="145" t="s">
        <v>127</v>
      </c>
      <c r="E1037" s="145" t="s">
        <v>573</v>
      </c>
      <c r="F1037" s="145" t="s">
        <v>180</v>
      </c>
      <c r="G1037" s="145" t="s">
        <v>1398</v>
      </c>
      <c r="H1037" s="146">
        <v>3453</v>
      </c>
      <c r="I1037" s="144">
        <v>3</v>
      </c>
      <c r="J1037" s="147">
        <f>นครพนม!F132</f>
        <v>142463.6</v>
      </c>
      <c r="K1037" s="148">
        <f>นครพนม!AM132</f>
        <v>157367.93</v>
      </c>
      <c r="L1037" s="149">
        <f>นครพนม!AN132</f>
        <v>2187679.0499999998</v>
      </c>
      <c r="M1037" s="149">
        <f>นครพนม!AO132</f>
        <v>1319591.01</v>
      </c>
      <c r="N1037" s="145"/>
      <c r="O1037" s="145"/>
      <c r="P1037" s="145"/>
      <c r="Q1037" s="137">
        <f t="shared" si="121"/>
        <v>868088.0399999998</v>
      </c>
      <c r="R1037" s="138">
        <f t="shared" si="122"/>
        <v>633.55894874022579</v>
      </c>
    </row>
    <row r="1038" spans="1:18" x14ac:dyDescent="0.35">
      <c r="A1038" s="144">
        <v>9</v>
      </c>
      <c r="B1038" s="145" t="s">
        <v>58</v>
      </c>
      <c r="C1038" s="145" t="s">
        <v>572</v>
      </c>
      <c r="D1038" s="145" t="s">
        <v>127</v>
      </c>
      <c r="E1038" s="145" t="s">
        <v>573</v>
      </c>
      <c r="F1038" s="145" t="s">
        <v>180</v>
      </c>
      <c r="G1038" s="145" t="s">
        <v>1399</v>
      </c>
      <c r="H1038" s="146">
        <v>3635</v>
      </c>
      <c r="I1038" s="144">
        <v>3</v>
      </c>
      <c r="J1038" s="147">
        <f>นครพนม!F133</f>
        <v>124667.93</v>
      </c>
      <c r="K1038" s="148">
        <f>นครพนม!AM133</f>
        <v>275947.81</v>
      </c>
      <c r="L1038" s="149">
        <f>นครพนม!AN133</f>
        <v>1068676.9500000002</v>
      </c>
      <c r="M1038" s="149">
        <f>นครพนม!AO133</f>
        <v>1249415.4100000001</v>
      </c>
      <c r="N1038" s="145"/>
      <c r="O1038" s="145"/>
      <c r="P1038" s="145"/>
      <c r="Q1038" s="137">
        <f t="shared" si="121"/>
        <v>-180738.45999999996</v>
      </c>
      <c r="R1038" s="138">
        <f t="shared" si="122"/>
        <v>293.99640990371392</v>
      </c>
    </row>
    <row r="1039" spans="1:18" x14ac:dyDescent="0.35">
      <c r="A1039" s="144">
        <v>10</v>
      </c>
      <c r="B1039" s="145" t="s">
        <v>58</v>
      </c>
      <c r="C1039" s="145" t="s">
        <v>572</v>
      </c>
      <c r="D1039" s="145" t="s">
        <v>127</v>
      </c>
      <c r="E1039" s="145" t="s">
        <v>573</v>
      </c>
      <c r="F1039" s="145" t="s">
        <v>180</v>
      </c>
      <c r="G1039" s="145" t="s">
        <v>1400</v>
      </c>
      <c r="H1039" s="146">
        <v>4256</v>
      </c>
      <c r="I1039" s="144">
        <v>3</v>
      </c>
      <c r="J1039" s="147">
        <f>นครพนม!F134</f>
        <v>96908.69</v>
      </c>
      <c r="K1039" s="148">
        <f>นครพนม!AM134</f>
        <v>111057</v>
      </c>
      <c r="L1039" s="149">
        <f>นครพนม!AN134</f>
        <v>1335412.46</v>
      </c>
      <c r="M1039" s="149">
        <f>นครพนม!AO134</f>
        <v>1488874.1099999999</v>
      </c>
      <c r="N1039" s="145"/>
      <c r="O1039" s="145"/>
      <c r="P1039" s="145"/>
      <c r="Q1039" s="137">
        <f t="shared" si="121"/>
        <v>-153461.64999999991</v>
      </c>
      <c r="R1039" s="138">
        <f t="shared" si="122"/>
        <v>313.77172462406014</v>
      </c>
    </row>
    <row r="1040" spans="1:18" s="156" customFormat="1" x14ac:dyDescent="0.35">
      <c r="A1040" s="150">
        <v>9</v>
      </c>
      <c r="B1040" s="151" t="s">
        <v>58</v>
      </c>
      <c r="C1040" s="151"/>
      <c r="D1040" s="151"/>
      <c r="E1040" s="151" t="s">
        <v>77</v>
      </c>
      <c r="F1040" s="151"/>
      <c r="G1040" s="151" t="s">
        <v>575</v>
      </c>
      <c r="H1040" s="157">
        <f>SUM(H1030:H1039)</f>
        <v>26760</v>
      </c>
      <c r="I1040" s="150"/>
      <c r="J1040" s="153">
        <f>SUM(J1030:J1039)</f>
        <v>1279433.5699999998</v>
      </c>
      <c r="K1040" s="153">
        <f t="shared" ref="K1040:M1040" si="123">SUM(K1030:K1039)</f>
        <v>1980096.6199999996</v>
      </c>
      <c r="L1040" s="153">
        <f t="shared" si="123"/>
        <v>11649729</v>
      </c>
      <c r="M1040" s="153">
        <f t="shared" si="123"/>
        <v>11950598.48</v>
      </c>
      <c r="N1040" s="151">
        <v>9</v>
      </c>
      <c r="O1040" s="151">
        <v>9</v>
      </c>
      <c r="P1040" s="151">
        <f>N1040-O1040</f>
        <v>0</v>
      </c>
      <c r="Q1040" s="154">
        <f t="shared" si="121"/>
        <v>-300869.48000000045</v>
      </c>
      <c r="R1040" s="155">
        <f>L1040/H1040</f>
        <v>435.34114349775786</v>
      </c>
    </row>
    <row r="1041" spans="1:18" x14ac:dyDescent="0.35">
      <c r="A1041" s="144">
        <v>1</v>
      </c>
      <c r="B1041" s="145" t="s">
        <v>58</v>
      </c>
      <c r="C1041" s="145" t="s">
        <v>576</v>
      </c>
      <c r="D1041" s="145" t="s">
        <v>132</v>
      </c>
      <c r="E1041" s="145" t="s">
        <v>577</v>
      </c>
      <c r="F1041" s="145" t="s">
        <v>210</v>
      </c>
      <c r="G1041" s="145" t="s">
        <v>578</v>
      </c>
      <c r="H1041" s="146"/>
      <c r="I1041" s="144"/>
      <c r="J1041" s="147"/>
      <c r="K1041" s="148"/>
      <c r="L1041" s="149"/>
      <c r="M1041" s="149"/>
      <c r="N1041" s="145"/>
      <c r="O1041" s="145"/>
      <c r="P1041" s="145"/>
    </row>
    <row r="1042" spans="1:18" x14ac:dyDescent="0.35">
      <c r="A1042" s="144">
        <v>2</v>
      </c>
      <c r="B1042" s="145" t="s">
        <v>58</v>
      </c>
      <c r="C1042" s="145" t="s">
        <v>576</v>
      </c>
      <c r="D1042" s="145" t="s">
        <v>132</v>
      </c>
      <c r="E1042" s="145" t="s">
        <v>577</v>
      </c>
      <c r="F1042" s="145" t="s">
        <v>180</v>
      </c>
      <c r="G1042" s="145" t="s">
        <v>1401</v>
      </c>
      <c r="H1042" s="146">
        <v>2177</v>
      </c>
      <c r="I1042" s="144">
        <v>2</v>
      </c>
      <c r="J1042" s="147">
        <f>นครพนม!F135</f>
        <v>258464.58</v>
      </c>
      <c r="K1042" s="148">
        <f>นครพนม!AM135</f>
        <v>722209.63</v>
      </c>
      <c r="L1042" s="149">
        <f>นครพนม!AN135</f>
        <v>1230144.06</v>
      </c>
      <c r="M1042" s="149">
        <f>นครพนม!AO135</f>
        <v>1308677.51</v>
      </c>
      <c r="N1042" s="145"/>
      <c r="O1042" s="145"/>
      <c r="P1042" s="145"/>
      <c r="R1042" s="138">
        <f t="shared" si="122"/>
        <v>565.06387689480937</v>
      </c>
    </row>
    <row r="1043" spans="1:18" x14ac:dyDescent="0.35">
      <c r="A1043" s="144">
        <v>3</v>
      </c>
      <c r="B1043" s="145" t="s">
        <v>58</v>
      </c>
      <c r="C1043" s="145" t="s">
        <v>576</v>
      </c>
      <c r="D1043" s="145" t="s">
        <v>132</v>
      </c>
      <c r="E1043" s="145" t="s">
        <v>577</v>
      </c>
      <c r="F1043" s="145" t="s">
        <v>180</v>
      </c>
      <c r="G1043" s="145" t="s">
        <v>1402</v>
      </c>
      <c r="H1043" s="146">
        <v>3300</v>
      </c>
      <c r="I1043" s="144">
        <v>3</v>
      </c>
      <c r="J1043" s="147">
        <f>นครพนม!F136</f>
        <v>152058.28</v>
      </c>
      <c r="K1043" s="148">
        <f>นครพนม!AM136</f>
        <v>571740.97</v>
      </c>
      <c r="L1043" s="149">
        <f>นครพนม!AN136</f>
        <v>436853.94</v>
      </c>
      <c r="M1043" s="149">
        <f>นครพนม!AO136</f>
        <v>284269.87</v>
      </c>
      <c r="N1043" s="145"/>
      <c r="O1043" s="145"/>
      <c r="P1043" s="145"/>
      <c r="Q1043" s="137">
        <f t="shared" si="121"/>
        <v>152584.07</v>
      </c>
      <c r="R1043" s="138">
        <f t="shared" si="122"/>
        <v>132.37998181818182</v>
      </c>
    </row>
    <row r="1044" spans="1:18" x14ac:dyDescent="0.35">
      <c r="A1044" s="144">
        <v>4</v>
      </c>
      <c r="B1044" s="145" t="s">
        <v>58</v>
      </c>
      <c r="C1044" s="145" t="s">
        <v>576</v>
      </c>
      <c r="D1044" s="145" t="s">
        <v>132</v>
      </c>
      <c r="E1044" s="145" t="s">
        <v>577</v>
      </c>
      <c r="F1044" s="145" t="s">
        <v>180</v>
      </c>
      <c r="G1044" s="145" t="s">
        <v>1403</v>
      </c>
      <c r="H1044" s="146">
        <v>1172</v>
      </c>
      <c r="I1044" s="144">
        <v>1</v>
      </c>
      <c r="J1044" s="147">
        <f>นครพนม!F137</f>
        <v>379007</v>
      </c>
      <c r="K1044" s="148">
        <f>นครพนม!AM137</f>
        <v>440769.23</v>
      </c>
      <c r="L1044" s="149">
        <f>นครพนม!AN137</f>
        <v>963204.65</v>
      </c>
      <c r="M1044" s="149">
        <f>นครพนม!AO137</f>
        <v>759336.32000000007</v>
      </c>
      <c r="N1044" s="145"/>
      <c r="O1044" s="145"/>
      <c r="P1044" s="145"/>
      <c r="Q1044" s="137">
        <f t="shared" si="121"/>
        <v>203868.32999999996</v>
      </c>
      <c r="R1044" s="138">
        <f t="shared" si="122"/>
        <v>821.84697098976108</v>
      </c>
    </row>
    <row r="1045" spans="1:18" x14ac:dyDescent="0.35">
      <c r="A1045" s="144">
        <v>5</v>
      </c>
      <c r="B1045" s="145" t="s">
        <v>58</v>
      </c>
      <c r="C1045" s="145" t="s">
        <v>576</v>
      </c>
      <c r="D1045" s="145" t="s">
        <v>132</v>
      </c>
      <c r="E1045" s="145" t="s">
        <v>577</v>
      </c>
      <c r="F1045" s="145" t="s">
        <v>180</v>
      </c>
      <c r="G1045" s="145" t="s">
        <v>1404</v>
      </c>
      <c r="H1045" s="146">
        <v>2177</v>
      </c>
      <c r="I1045" s="144">
        <v>2</v>
      </c>
      <c r="J1045" s="147">
        <f>นครพนม!F138</f>
        <v>140786.32</v>
      </c>
      <c r="K1045" s="148">
        <f>นครพนม!AM138</f>
        <v>499609.75</v>
      </c>
      <c r="L1045" s="149">
        <f>นครพนม!AN138</f>
        <v>985065.01</v>
      </c>
      <c r="M1045" s="149">
        <f>นครพนม!AO138</f>
        <v>916826.31</v>
      </c>
      <c r="N1045" s="145"/>
      <c r="O1045" s="145"/>
      <c r="P1045" s="145"/>
      <c r="Q1045" s="137">
        <f t="shared" si="121"/>
        <v>68238.699999999953</v>
      </c>
      <c r="R1045" s="138">
        <f t="shared" si="122"/>
        <v>452.48737253100597</v>
      </c>
    </row>
    <row r="1046" spans="1:18" x14ac:dyDescent="0.35">
      <c r="A1046" s="144">
        <v>6</v>
      </c>
      <c r="B1046" s="145" t="s">
        <v>58</v>
      </c>
      <c r="C1046" s="145" t="s">
        <v>576</v>
      </c>
      <c r="D1046" s="145" t="s">
        <v>132</v>
      </c>
      <c r="E1046" s="145" t="s">
        <v>577</v>
      </c>
      <c r="F1046" s="145" t="s">
        <v>180</v>
      </c>
      <c r="G1046" s="145" t="s">
        <v>1405</v>
      </c>
      <c r="H1046" s="146">
        <v>4986</v>
      </c>
      <c r="I1046" s="144">
        <v>4</v>
      </c>
      <c r="J1046" s="147">
        <f>นครพนม!F139</f>
        <v>195221.46</v>
      </c>
      <c r="K1046" s="148">
        <f>นครพนม!AM139</f>
        <v>622218.87</v>
      </c>
      <c r="L1046" s="149">
        <f>นครพนม!AN139</f>
        <v>1436135.1</v>
      </c>
      <c r="M1046" s="149">
        <f>นครพนม!AO139</f>
        <v>1464234.88</v>
      </c>
      <c r="N1046" s="145"/>
      <c r="O1046" s="145"/>
      <c r="P1046" s="145"/>
      <c r="Q1046" s="137">
        <f t="shared" si="121"/>
        <v>-28099.779999999795</v>
      </c>
      <c r="R1046" s="138">
        <f t="shared" si="122"/>
        <v>288.03351383874849</v>
      </c>
    </row>
    <row r="1047" spans="1:18" x14ac:dyDescent="0.35">
      <c r="A1047" s="144">
        <v>7</v>
      </c>
      <c r="B1047" s="145" t="s">
        <v>58</v>
      </c>
      <c r="C1047" s="145" t="s">
        <v>576</v>
      </c>
      <c r="D1047" s="145" t="s">
        <v>132</v>
      </c>
      <c r="E1047" s="145" t="s">
        <v>577</v>
      </c>
      <c r="F1047" s="145" t="s">
        <v>180</v>
      </c>
      <c r="G1047" s="145" t="s">
        <v>1406</v>
      </c>
      <c r="H1047" s="146">
        <v>4194</v>
      </c>
      <c r="I1047" s="144">
        <v>3</v>
      </c>
      <c r="J1047" s="147">
        <f>นครพนม!F140</f>
        <v>297655.14</v>
      </c>
      <c r="K1047" s="148">
        <f>นครพนม!AM140</f>
        <v>768087.29</v>
      </c>
      <c r="L1047" s="149">
        <f>นครพนม!AN140</f>
        <v>1248217.75</v>
      </c>
      <c r="M1047" s="149">
        <f>นครพนม!AO140</f>
        <v>1022991.09</v>
      </c>
      <c r="N1047" s="145"/>
      <c r="O1047" s="145"/>
      <c r="P1047" s="145"/>
      <c r="Q1047" s="137">
        <f t="shared" si="121"/>
        <v>225226.66000000003</v>
      </c>
      <c r="R1047" s="138">
        <f t="shared" si="122"/>
        <v>297.61987362899379</v>
      </c>
    </row>
    <row r="1048" spans="1:18" x14ac:dyDescent="0.35">
      <c r="A1048" s="144">
        <v>8</v>
      </c>
      <c r="B1048" s="145" t="s">
        <v>58</v>
      </c>
      <c r="C1048" s="145" t="s">
        <v>576</v>
      </c>
      <c r="D1048" s="145" t="s">
        <v>132</v>
      </c>
      <c r="E1048" s="145" t="s">
        <v>577</v>
      </c>
      <c r="F1048" s="145" t="s">
        <v>180</v>
      </c>
      <c r="G1048" s="145" t="s">
        <v>1407</v>
      </c>
      <c r="H1048" s="146">
        <v>4296</v>
      </c>
      <c r="I1048" s="144">
        <v>3</v>
      </c>
      <c r="J1048" s="147">
        <f>นครพนม!F141</f>
        <v>403720.6</v>
      </c>
      <c r="K1048" s="148">
        <f>นครพนม!AM141</f>
        <v>747394.16999999993</v>
      </c>
      <c r="L1048" s="149">
        <f>นครพนม!AN141</f>
        <v>1419332.08</v>
      </c>
      <c r="M1048" s="149">
        <f>นครพนม!AO141</f>
        <v>1314133.49</v>
      </c>
      <c r="N1048" s="145"/>
      <c r="O1048" s="145"/>
      <c r="P1048" s="145"/>
      <c r="Q1048" s="137">
        <f t="shared" si="121"/>
        <v>105198.59000000008</v>
      </c>
      <c r="R1048" s="138">
        <f t="shared" si="122"/>
        <v>330.38456238361266</v>
      </c>
    </row>
    <row r="1049" spans="1:18" x14ac:dyDescent="0.35">
      <c r="A1049" s="144">
        <v>9</v>
      </c>
      <c r="B1049" s="145" t="s">
        <v>58</v>
      </c>
      <c r="C1049" s="145" t="s">
        <v>576</v>
      </c>
      <c r="D1049" s="145" t="s">
        <v>132</v>
      </c>
      <c r="E1049" s="145" t="s">
        <v>577</v>
      </c>
      <c r="F1049" s="145" t="s">
        <v>180</v>
      </c>
      <c r="G1049" s="145" t="s">
        <v>1408</v>
      </c>
      <c r="H1049" s="146">
        <v>2528</v>
      </c>
      <c r="I1049" s="144">
        <v>2</v>
      </c>
      <c r="J1049" s="147">
        <f>นครพนม!F142</f>
        <v>212058.15</v>
      </c>
      <c r="K1049" s="148">
        <f>นครพนม!AM142</f>
        <v>393614.63</v>
      </c>
      <c r="L1049" s="149">
        <f>นครพนม!AN142</f>
        <v>1504546.83</v>
      </c>
      <c r="M1049" s="149">
        <f>นครพนม!AO142</f>
        <v>2646872.9299999997</v>
      </c>
      <c r="N1049" s="145"/>
      <c r="O1049" s="145"/>
      <c r="P1049" s="145"/>
      <c r="Q1049" s="137">
        <f t="shared" si="121"/>
        <v>-1142326.0999999996</v>
      </c>
      <c r="R1049" s="138">
        <f t="shared" si="122"/>
        <v>595.15301819620254</v>
      </c>
    </row>
    <row r="1050" spans="1:18" x14ac:dyDescent="0.35">
      <c r="A1050" s="144">
        <v>10</v>
      </c>
      <c r="B1050" s="145" t="s">
        <v>58</v>
      </c>
      <c r="C1050" s="145" t="s">
        <v>576</v>
      </c>
      <c r="D1050" s="145" t="s">
        <v>132</v>
      </c>
      <c r="E1050" s="145" t="s">
        <v>577</v>
      </c>
      <c r="F1050" s="145" t="s">
        <v>180</v>
      </c>
      <c r="G1050" s="145" t="s">
        <v>1409</v>
      </c>
      <c r="H1050" s="146">
        <v>3203</v>
      </c>
      <c r="I1050" s="144">
        <v>3</v>
      </c>
      <c r="J1050" s="147">
        <f>นครพนม!F143</f>
        <v>257942.42</v>
      </c>
      <c r="K1050" s="148">
        <f>นครพนม!AM143</f>
        <v>285380.12</v>
      </c>
      <c r="L1050" s="149">
        <f>นครพนม!AN143</f>
        <v>1422665.12</v>
      </c>
      <c r="M1050" s="149">
        <f>นครพนม!AO143</f>
        <v>1570870.55</v>
      </c>
      <c r="N1050" s="145"/>
      <c r="O1050" s="145"/>
      <c r="P1050" s="145"/>
      <c r="Q1050" s="137">
        <f t="shared" si="121"/>
        <v>-148205.42999999993</v>
      </c>
      <c r="R1050" s="138">
        <f t="shared" si="122"/>
        <v>444.16644395878865</v>
      </c>
    </row>
    <row r="1051" spans="1:18" x14ac:dyDescent="0.35">
      <c r="A1051" s="144">
        <v>11</v>
      </c>
      <c r="B1051" s="145" t="s">
        <v>58</v>
      </c>
      <c r="C1051" s="145" t="s">
        <v>576</v>
      </c>
      <c r="D1051" s="145" t="s">
        <v>132</v>
      </c>
      <c r="E1051" s="145" t="s">
        <v>577</v>
      </c>
      <c r="F1051" s="145" t="s">
        <v>180</v>
      </c>
      <c r="G1051" s="145" t="s">
        <v>1410</v>
      </c>
      <c r="H1051" s="146">
        <v>3469</v>
      </c>
      <c r="I1051" s="144">
        <v>3</v>
      </c>
      <c r="J1051" s="147">
        <f>นครพนม!F144</f>
        <v>253657.42</v>
      </c>
      <c r="K1051" s="148">
        <f>นครพนม!AM144</f>
        <v>769506.19000000006</v>
      </c>
      <c r="L1051" s="149">
        <f>นครพนม!AN144</f>
        <v>1013779.9999999999</v>
      </c>
      <c r="M1051" s="149">
        <f>นครพนม!AO144</f>
        <v>1242439.27</v>
      </c>
      <c r="N1051" s="145"/>
      <c r="O1051" s="145"/>
      <c r="P1051" s="145"/>
      <c r="Q1051" s="137">
        <f t="shared" si="121"/>
        <v>-228659.27000000014</v>
      </c>
      <c r="R1051" s="138">
        <f t="shared" si="122"/>
        <v>292.23983857019311</v>
      </c>
    </row>
    <row r="1052" spans="1:18" x14ac:dyDescent="0.35">
      <c r="A1052" s="144">
        <v>12</v>
      </c>
      <c r="B1052" s="145" t="s">
        <v>58</v>
      </c>
      <c r="C1052" s="145" t="s">
        <v>576</v>
      </c>
      <c r="D1052" s="145" t="s">
        <v>132</v>
      </c>
      <c r="E1052" s="145" t="s">
        <v>577</v>
      </c>
      <c r="F1052" s="145" t="s">
        <v>180</v>
      </c>
      <c r="G1052" s="145" t="s">
        <v>1411</v>
      </c>
      <c r="H1052" s="146">
        <v>3469</v>
      </c>
      <c r="I1052" s="144">
        <v>3</v>
      </c>
      <c r="J1052" s="147">
        <f>นครพนม!F145</f>
        <v>288128.87</v>
      </c>
      <c r="K1052" s="148">
        <f>นครพนม!AM145</f>
        <v>859255.87</v>
      </c>
      <c r="L1052" s="149">
        <f>นครพนม!AN145</f>
        <v>899556.22</v>
      </c>
      <c r="M1052" s="149">
        <f>นครพนม!AO145</f>
        <v>669996.14</v>
      </c>
      <c r="N1052" s="145"/>
      <c r="O1052" s="145"/>
      <c r="P1052" s="145"/>
      <c r="Q1052" s="137">
        <f t="shared" si="121"/>
        <v>229560.07999999996</v>
      </c>
      <c r="R1052" s="138">
        <f t="shared" si="122"/>
        <v>259.31283366964544</v>
      </c>
    </row>
    <row r="1053" spans="1:18" s="156" customFormat="1" x14ac:dyDescent="0.35">
      <c r="A1053" s="150">
        <v>10</v>
      </c>
      <c r="B1053" s="151" t="s">
        <v>58</v>
      </c>
      <c r="C1053" s="151"/>
      <c r="D1053" s="151"/>
      <c r="E1053" s="151" t="s">
        <v>77</v>
      </c>
      <c r="F1053" s="151"/>
      <c r="G1053" s="151" t="s">
        <v>579</v>
      </c>
      <c r="H1053" s="157">
        <f>SUM(H1041:H1052)</f>
        <v>34971</v>
      </c>
      <c r="I1053" s="150"/>
      <c r="J1053" s="153">
        <f>SUM(J1041:J1052)</f>
        <v>2838700.2399999998</v>
      </c>
      <c r="K1053" s="188">
        <f>SUM(K1041:K1052)</f>
        <v>6679786.7200000007</v>
      </c>
      <c r="L1053" s="153">
        <f t="shared" ref="L1053:M1053" si="124">SUM(L1041:L1052)</f>
        <v>12559500.76</v>
      </c>
      <c r="M1053" s="153">
        <f t="shared" si="124"/>
        <v>13200648.360000001</v>
      </c>
      <c r="N1053" s="151">
        <v>11</v>
      </c>
      <c r="O1053" s="151">
        <v>11</v>
      </c>
      <c r="P1053" s="151">
        <f>N1053-O1053</f>
        <v>0</v>
      </c>
      <c r="Q1053" s="154">
        <f t="shared" si="121"/>
        <v>-641147.60000000149</v>
      </c>
      <c r="R1053" s="155">
        <f>L1053/H1053</f>
        <v>359.14045237482486</v>
      </c>
    </row>
    <row r="1054" spans="1:18" x14ac:dyDescent="0.35">
      <c r="A1054" s="144">
        <v>1</v>
      </c>
      <c r="B1054" s="145" t="s">
        <v>58</v>
      </c>
      <c r="C1054" s="145" t="s">
        <v>580</v>
      </c>
      <c r="D1054" s="145" t="s">
        <v>100</v>
      </c>
      <c r="E1054" s="145" t="s">
        <v>581</v>
      </c>
      <c r="F1054" s="145" t="s">
        <v>210</v>
      </c>
      <c r="G1054" s="145" t="s">
        <v>582</v>
      </c>
      <c r="H1054" s="146"/>
      <c r="I1054" s="144"/>
      <c r="J1054" s="147"/>
      <c r="K1054" s="148"/>
      <c r="L1054" s="149"/>
      <c r="M1054" s="149"/>
      <c r="N1054" s="145"/>
      <c r="O1054" s="145"/>
      <c r="P1054" s="145"/>
    </row>
    <row r="1055" spans="1:18" x14ac:dyDescent="0.35">
      <c r="A1055" s="144">
        <v>2</v>
      </c>
      <c r="B1055" s="145" t="s">
        <v>58</v>
      </c>
      <c r="C1055" s="145" t="s">
        <v>580</v>
      </c>
      <c r="D1055" s="145" t="s">
        <v>100</v>
      </c>
      <c r="E1055" s="145" t="s">
        <v>581</v>
      </c>
      <c r="F1055" s="145" t="s">
        <v>180</v>
      </c>
      <c r="G1055" s="145" t="s">
        <v>1412</v>
      </c>
      <c r="H1055" s="146">
        <v>2217</v>
      </c>
      <c r="I1055" s="144">
        <v>2</v>
      </c>
      <c r="J1055" s="147">
        <f>นครพนม!F146</f>
        <v>239605.94</v>
      </c>
      <c r="K1055" s="148">
        <f>นครพนม!AM146</f>
        <v>534708.17000000016</v>
      </c>
      <c r="L1055" s="149">
        <f>นครพนม!AN146</f>
        <v>1027789</v>
      </c>
      <c r="M1055" s="149">
        <f>นครพนม!AO146</f>
        <v>950241.27</v>
      </c>
      <c r="N1055" s="145"/>
      <c r="O1055" s="145"/>
      <c r="P1055" s="145"/>
      <c r="Q1055" s="137">
        <f t="shared" si="121"/>
        <v>77547.729999999981</v>
      </c>
      <c r="R1055" s="138">
        <f t="shared" si="122"/>
        <v>463.59449706811006</v>
      </c>
    </row>
    <row r="1056" spans="1:18" x14ac:dyDescent="0.35">
      <c r="A1056" s="144">
        <v>3</v>
      </c>
      <c r="B1056" s="145" t="s">
        <v>58</v>
      </c>
      <c r="C1056" s="145" t="s">
        <v>580</v>
      </c>
      <c r="D1056" s="145" t="s">
        <v>100</v>
      </c>
      <c r="E1056" s="145" t="s">
        <v>581</v>
      </c>
      <c r="F1056" s="145" t="s">
        <v>180</v>
      </c>
      <c r="G1056" s="145" t="s">
        <v>1413</v>
      </c>
      <c r="H1056" s="146">
        <v>3536</v>
      </c>
      <c r="I1056" s="144">
        <v>3</v>
      </c>
      <c r="J1056" s="147">
        <f>นครพนม!F147</f>
        <v>210789.61</v>
      </c>
      <c r="K1056" s="148">
        <f>นครพนม!AM147</f>
        <v>751671.04999999993</v>
      </c>
      <c r="L1056" s="149">
        <f>นครพนม!AN147</f>
        <v>2009015.8</v>
      </c>
      <c r="M1056" s="149">
        <f>นครพนม!AO147</f>
        <v>2108135.0999999996</v>
      </c>
      <c r="N1056" s="145"/>
      <c r="O1056" s="145"/>
      <c r="P1056" s="145"/>
      <c r="Q1056" s="137">
        <f t="shared" si="121"/>
        <v>-99119.299999999581</v>
      </c>
      <c r="R1056" s="138">
        <f t="shared" si="122"/>
        <v>568.16057692307697</v>
      </c>
    </row>
    <row r="1057" spans="1:18" x14ac:dyDescent="0.35">
      <c r="A1057" s="144">
        <v>4</v>
      </c>
      <c r="B1057" s="145" t="s">
        <v>58</v>
      </c>
      <c r="C1057" s="145" t="s">
        <v>580</v>
      </c>
      <c r="D1057" s="145" t="s">
        <v>100</v>
      </c>
      <c r="E1057" s="145" t="s">
        <v>581</v>
      </c>
      <c r="F1057" s="145" t="s">
        <v>180</v>
      </c>
      <c r="G1057" s="145" t="s">
        <v>1414</v>
      </c>
      <c r="H1057" s="146">
        <v>4975</v>
      </c>
      <c r="I1057" s="144">
        <v>4</v>
      </c>
      <c r="J1057" s="147">
        <f>นครพนม!F148</f>
        <v>347222.96</v>
      </c>
      <c r="K1057" s="148">
        <f>นครพนม!AM148</f>
        <v>466578.52999999997</v>
      </c>
      <c r="L1057" s="149">
        <f>นครพนม!AN148</f>
        <v>1513179.34</v>
      </c>
      <c r="M1057" s="149">
        <f>นครพนม!AO148</f>
        <v>1412202.2799999998</v>
      </c>
      <c r="N1057" s="145"/>
      <c r="O1057" s="145"/>
      <c r="P1057" s="145"/>
      <c r="Q1057" s="137">
        <f t="shared" si="121"/>
        <v>100977.06000000029</v>
      </c>
      <c r="R1057" s="138">
        <f t="shared" si="122"/>
        <v>304.15665125628141</v>
      </c>
    </row>
    <row r="1058" spans="1:18" x14ac:dyDescent="0.35">
      <c r="A1058" s="144">
        <v>5</v>
      </c>
      <c r="B1058" s="145" t="s">
        <v>58</v>
      </c>
      <c r="C1058" s="145" t="s">
        <v>583</v>
      </c>
      <c r="D1058" s="145" t="s">
        <v>100</v>
      </c>
      <c r="E1058" s="145" t="s">
        <v>581</v>
      </c>
      <c r="F1058" s="145" t="s">
        <v>180</v>
      </c>
      <c r="G1058" s="145" t="s">
        <v>1415</v>
      </c>
      <c r="H1058" s="146">
        <v>2059</v>
      </c>
      <c r="I1058" s="144">
        <v>2</v>
      </c>
      <c r="J1058" s="147">
        <f>นครพนม!F149</f>
        <v>287143.48</v>
      </c>
      <c r="K1058" s="148">
        <f>นครพนม!AM149</f>
        <v>573553.63</v>
      </c>
      <c r="L1058" s="149">
        <f>นครพนม!AN149</f>
        <v>1259081.96</v>
      </c>
      <c r="M1058" s="149">
        <f>นครพนม!AO149</f>
        <v>1220890.0900000001</v>
      </c>
      <c r="N1058" s="145"/>
      <c r="O1058" s="145"/>
      <c r="P1058" s="145"/>
      <c r="Q1058" s="137">
        <f t="shared" si="121"/>
        <v>38191.869999999879</v>
      </c>
      <c r="R1058" s="138">
        <f t="shared" si="122"/>
        <v>611.50168042739188</v>
      </c>
    </row>
    <row r="1059" spans="1:18" x14ac:dyDescent="0.35">
      <c r="A1059" s="144">
        <v>6</v>
      </c>
      <c r="B1059" s="145" t="s">
        <v>58</v>
      </c>
      <c r="C1059" s="145" t="s">
        <v>584</v>
      </c>
      <c r="D1059" s="145" t="s">
        <v>100</v>
      </c>
      <c r="E1059" s="145" t="s">
        <v>581</v>
      </c>
      <c r="F1059" s="145" t="s">
        <v>180</v>
      </c>
      <c r="G1059" s="145" t="s">
        <v>1416</v>
      </c>
      <c r="H1059" s="146">
        <v>1986</v>
      </c>
      <c r="I1059" s="144">
        <v>2</v>
      </c>
      <c r="J1059" s="147">
        <f>นครพนม!F150</f>
        <v>324563.74</v>
      </c>
      <c r="K1059" s="148">
        <f>นครพนม!AM150</f>
        <v>875229.85</v>
      </c>
      <c r="L1059" s="149">
        <f>นครพนม!AN150</f>
        <v>1261560</v>
      </c>
      <c r="M1059" s="149">
        <f>นครพนม!AO150</f>
        <v>1263820.1800000002</v>
      </c>
      <c r="N1059" s="145"/>
      <c r="O1059" s="145"/>
      <c r="P1059" s="145"/>
      <c r="Q1059" s="137">
        <f>L1059-M1059</f>
        <v>-2260.1800000001676</v>
      </c>
      <c r="R1059" s="138">
        <f>L1059/H1059</f>
        <v>635.22658610271901</v>
      </c>
    </row>
    <row r="1060" spans="1:18" s="156" customFormat="1" x14ac:dyDescent="0.35">
      <c r="A1060" s="150">
        <v>11</v>
      </c>
      <c r="B1060" s="151" t="s">
        <v>58</v>
      </c>
      <c r="C1060" s="151"/>
      <c r="D1060" s="151"/>
      <c r="E1060" s="151" t="s">
        <v>77</v>
      </c>
      <c r="F1060" s="151"/>
      <c r="G1060" s="151" t="s">
        <v>585</v>
      </c>
      <c r="H1060" s="157">
        <f>SUM(H1055:H1059)</f>
        <v>14773</v>
      </c>
      <c r="I1060" s="150"/>
      <c r="J1060" s="153">
        <f>SUM(J1054:J1059)</f>
        <v>1409325.73</v>
      </c>
      <c r="K1060" s="188">
        <f>SUM(K1054:K1059)</f>
        <v>3201741.2300000004</v>
      </c>
      <c r="L1060" s="153">
        <f t="shared" ref="L1060:M1060" si="125">SUM(L1055:L1059)</f>
        <v>7070626.0999999996</v>
      </c>
      <c r="M1060" s="153">
        <f t="shared" si="125"/>
        <v>6955288.9199999999</v>
      </c>
      <c r="N1060" s="151">
        <v>5</v>
      </c>
      <c r="O1060" s="151">
        <v>5</v>
      </c>
      <c r="P1060" s="151">
        <f>N1060-O1060</f>
        <v>0</v>
      </c>
      <c r="Q1060" s="154">
        <f t="shared" si="121"/>
        <v>115337.1799999997</v>
      </c>
      <c r="R1060" s="155">
        <f>L1060/H1060</f>
        <v>478.61816151086441</v>
      </c>
    </row>
    <row r="1061" spans="1:18" x14ac:dyDescent="0.35">
      <c r="A1061" s="144">
        <v>1</v>
      </c>
      <c r="B1061" s="145" t="s">
        <v>58</v>
      </c>
      <c r="C1061" s="145" t="s">
        <v>564</v>
      </c>
      <c r="D1061" s="145" t="s">
        <v>114</v>
      </c>
      <c r="E1061" s="145" t="s">
        <v>586</v>
      </c>
      <c r="F1061" s="145" t="s">
        <v>210</v>
      </c>
      <c r="G1061" s="145" t="s">
        <v>587</v>
      </c>
      <c r="H1061" s="146"/>
      <c r="I1061" s="144"/>
      <c r="J1061" s="147"/>
      <c r="K1061" s="148"/>
      <c r="L1061" s="149"/>
      <c r="M1061" s="149"/>
      <c r="N1061" s="145"/>
      <c r="O1061" s="145"/>
      <c r="P1061" s="145"/>
    </row>
    <row r="1062" spans="1:18" x14ac:dyDescent="0.35">
      <c r="A1062" s="144">
        <v>2</v>
      </c>
      <c r="B1062" s="145" t="s">
        <v>58</v>
      </c>
      <c r="C1062" s="145" t="s">
        <v>564</v>
      </c>
      <c r="D1062" s="145" t="s">
        <v>114</v>
      </c>
      <c r="E1062" s="145" t="s">
        <v>586</v>
      </c>
      <c r="F1062" s="145" t="s">
        <v>180</v>
      </c>
      <c r="G1062" s="145" t="s">
        <v>1417</v>
      </c>
      <c r="H1062" s="146">
        <v>2574</v>
      </c>
      <c r="I1062" s="144">
        <v>2</v>
      </c>
      <c r="J1062" s="147">
        <f>นครพนม!F151</f>
        <v>234526.31</v>
      </c>
      <c r="K1062" s="148">
        <f>นครพนม!AM151</f>
        <v>320456.18</v>
      </c>
      <c r="L1062" s="149">
        <f>นครพนม!AN151</f>
        <v>1436889.9</v>
      </c>
      <c r="M1062" s="149">
        <f>นครพนม!AO151</f>
        <v>1318404.93</v>
      </c>
      <c r="N1062" s="145"/>
      <c r="O1062" s="145"/>
      <c r="P1062" s="145"/>
      <c r="Q1062" s="137">
        <f t="shared" si="121"/>
        <v>118484.96999999997</v>
      </c>
      <c r="R1062" s="138">
        <f t="shared" si="122"/>
        <v>558.23228438228432</v>
      </c>
    </row>
    <row r="1063" spans="1:18" x14ac:dyDescent="0.35">
      <c r="A1063" s="144">
        <v>3</v>
      </c>
      <c r="B1063" s="145" t="s">
        <v>58</v>
      </c>
      <c r="C1063" s="145" t="s">
        <v>564</v>
      </c>
      <c r="D1063" s="145" t="s">
        <v>114</v>
      </c>
      <c r="E1063" s="145" t="s">
        <v>586</v>
      </c>
      <c r="F1063" s="145" t="s">
        <v>180</v>
      </c>
      <c r="G1063" s="145" t="s">
        <v>1418</v>
      </c>
      <c r="H1063" s="146">
        <v>918</v>
      </c>
      <c r="I1063" s="144">
        <v>1</v>
      </c>
      <c r="J1063" s="147">
        <f>นครพนม!F152</f>
        <v>265271.09000000003</v>
      </c>
      <c r="K1063" s="148">
        <f>นครพนม!AM152</f>
        <v>340025.72000000003</v>
      </c>
      <c r="L1063" s="149">
        <f>นครพนม!AN152</f>
        <v>1127083.58</v>
      </c>
      <c r="M1063" s="149">
        <f>นครพนม!AO152</f>
        <v>1248245.3399999999</v>
      </c>
      <c r="N1063" s="145"/>
      <c r="O1063" s="145"/>
      <c r="P1063" s="145"/>
      <c r="Q1063" s="137">
        <f t="shared" si="121"/>
        <v>-121161.75999999978</v>
      </c>
      <c r="R1063" s="138">
        <f t="shared" si="122"/>
        <v>1227.7598910675383</v>
      </c>
    </row>
    <row r="1064" spans="1:18" x14ac:dyDescent="0.35">
      <c r="A1064" s="144">
        <v>4</v>
      </c>
      <c r="B1064" s="145" t="s">
        <v>58</v>
      </c>
      <c r="C1064" s="145" t="s">
        <v>564</v>
      </c>
      <c r="D1064" s="145" t="s">
        <v>114</v>
      </c>
      <c r="E1064" s="145" t="s">
        <v>586</v>
      </c>
      <c r="F1064" s="145" t="s">
        <v>180</v>
      </c>
      <c r="G1064" s="145" t="s">
        <v>1419</v>
      </c>
      <c r="H1064" s="146">
        <v>4046</v>
      </c>
      <c r="I1064" s="144">
        <v>3</v>
      </c>
      <c r="J1064" s="147">
        <f>นครพนม!F153</f>
        <v>294928.49</v>
      </c>
      <c r="K1064" s="148">
        <f>นครพนม!AM153</f>
        <v>306777.70999999996</v>
      </c>
      <c r="L1064" s="149">
        <f>นครพนม!AN153</f>
        <v>1507475.87</v>
      </c>
      <c r="M1064" s="149">
        <f>นครพนม!AO153</f>
        <v>1372913.4600000002</v>
      </c>
      <c r="N1064" s="145"/>
      <c r="O1064" s="145"/>
      <c r="P1064" s="145"/>
      <c r="Q1064" s="137">
        <f t="shared" si="121"/>
        <v>134562.40999999992</v>
      </c>
      <c r="R1064" s="138">
        <f t="shared" si="122"/>
        <v>372.58424864063278</v>
      </c>
    </row>
    <row r="1065" spans="1:18" x14ac:dyDescent="0.35">
      <c r="A1065" s="144">
        <v>5</v>
      </c>
      <c r="B1065" s="145" t="s">
        <v>58</v>
      </c>
      <c r="C1065" s="145" t="s">
        <v>564</v>
      </c>
      <c r="D1065" s="145" t="s">
        <v>114</v>
      </c>
      <c r="E1065" s="145" t="s">
        <v>586</v>
      </c>
      <c r="F1065" s="145" t="s">
        <v>180</v>
      </c>
      <c r="G1065" s="145" t="s">
        <v>1420</v>
      </c>
      <c r="H1065" s="146">
        <v>1868</v>
      </c>
      <c r="I1065" s="144">
        <v>2</v>
      </c>
      <c r="J1065" s="147">
        <f>นครพนม!F154</f>
        <v>171442.48</v>
      </c>
      <c r="K1065" s="148">
        <f>นครพนม!AM154</f>
        <v>242526.48</v>
      </c>
      <c r="L1065" s="149">
        <f>นครพนม!AN154</f>
        <v>1213163.01</v>
      </c>
      <c r="M1065" s="149">
        <f>นครพนม!AO154</f>
        <v>1075920.68</v>
      </c>
      <c r="N1065" s="145"/>
      <c r="O1065" s="145"/>
      <c r="P1065" s="145"/>
      <c r="Q1065" s="137">
        <f t="shared" si="121"/>
        <v>137242.33000000007</v>
      </c>
      <c r="R1065" s="138">
        <f t="shared" si="122"/>
        <v>649.44486616702352</v>
      </c>
    </row>
    <row r="1066" spans="1:18" s="156" customFormat="1" x14ac:dyDescent="0.35">
      <c r="A1066" s="150">
        <v>12</v>
      </c>
      <c r="B1066" s="151" t="s">
        <v>58</v>
      </c>
      <c r="C1066" s="151"/>
      <c r="D1066" s="151"/>
      <c r="E1066" s="151" t="s">
        <v>77</v>
      </c>
      <c r="F1066" s="151"/>
      <c r="G1066" s="151" t="s">
        <v>588</v>
      </c>
      <c r="H1066" s="157">
        <f>SUM(H1062:H1065)</f>
        <v>9406</v>
      </c>
      <c r="I1066" s="150"/>
      <c r="J1066" s="153">
        <f>SUM(J1061:J1065)</f>
        <v>966168.37</v>
      </c>
      <c r="K1066" s="188">
        <f>SUM(K1061:K1065)</f>
        <v>1209786.0900000001</v>
      </c>
      <c r="L1066" s="153">
        <f>SUM(L1061:L1065)</f>
        <v>5284612.3600000003</v>
      </c>
      <c r="M1066" s="153">
        <f>SUM(M1061:M1065)</f>
        <v>5015484.4099999992</v>
      </c>
      <c r="N1066" s="151">
        <v>4</v>
      </c>
      <c r="O1066" s="151">
        <v>4</v>
      </c>
      <c r="P1066" s="151">
        <f>N1066-O1066</f>
        <v>0</v>
      </c>
      <c r="Q1066" s="154">
        <f t="shared" si="121"/>
        <v>269127.95000000112</v>
      </c>
      <c r="R1066" s="155">
        <f t="shared" si="122"/>
        <v>561.83418668934723</v>
      </c>
    </row>
    <row r="1067" spans="1:18" s="156" customFormat="1" x14ac:dyDescent="0.35">
      <c r="A1067" s="223"/>
      <c r="B1067" s="224" t="s">
        <v>58</v>
      </c>
      <c r="C1067" s="224" t="s">
        <v>58</v>
      </c>
      <c r="D1067" s="224" t="s">
        <v>58</v>
      </c>
      <c r="E1067" s="224" t="s">
        <v>58</v>
      </c>
      <c r="F1067" s="224"/>
      <c r="G1067" s="224" t="s">
        <v>589</v>
      </c>
      <c r="H1067" s="225">
        <f t="shared" ref="H1067" si="126">H918+H929+H948+H959+H976+H988+H1009+H1029+H1040+H1053+H1060+H1066</f>
        <v>427863</v>
      </c>
      <c r="I1067" s="223"/>
      <c r="J1067" s="226">
        <f>J918+J929+J948+J959+J976+J988+J1009+J1029+J1040+J1053+J1060+J1066</f>
        <v>48892277.569999993</v>
      </c>
      <c r="K1067" s="227">
        <f t="shared" ref="K1067:O1067" si="127">K918+K929+K948+K959+K976+K988+K1009+K1029+K1040+K1053+K1060+K1066</f>
        <v>64787286.370000005</v>
      </c>
      <c r="L1067" s="226">
        <f t="shared" si="127"/>
        <v>203688463.28999999</v>
      </c>
      <c r="M1067" s="226">
        <f t="shared" si="127"/>
        <v>193202427.97</v>
      </c>
      <c r="N1067" s="224">
        <f>N918+N929+N948+N959+N976+N988+N1009+N1029+N1040+N1053+N1060+N1066</f>
        <v>151</v>
      </c>
      <c r="O1067" s="224">
        <f t="shared" si="127"/>
        <v>151</v>
      </c>
      <c r="P1067" s="224">
        <f>N1067-O1067</f>
        <v>0</v>
      </c>
      <c r="Q1067" s="154">
        <f t="shared" si="121"/>
        <v>10486035.319999993</v>
      </c>
      <c r="R1067" s="155">
        <f t="shared" si="122"/>
        <v>476.06000820356047</v>
      </c>
    </row>
    <row r="1068" spans="1:18" x14ac:dyDescent="0.35">
      <c r="A1068" s="244"/>
      <c r="B1068" s="245"/>
      <c r="C1068" s="245"/>
      <c r="D1068" s="245"/>
      <c r="E1068" s="325" t="s">
        <v>590</v>
      </c>
      <c r="F1068" s="326"/>
      <c r="G1068" s="327"/>
      <c r="H1068" s="246"/>
      <c r="I1068" s="244"/>
      <c r="J1068" s="247">
        <f>J1067/O1067</f>
        <v>323789.91768211918</v>
      </c>
      <c r="K1068" s="248">
        <f>K1067/O1067</f>
        <v>429054.8766225166</v>
      </c>
      <c r="L1068" s="247">
        <f>L1067/O1067</f>
        <v>1348930.220463576</v>
      </c>
      <c r="M1068" s="247">
        <f>M1067/O1067</f>
        <v>1279486.2779470198</v>
      </c>
      <c r="N1068" s="249"/>
      <c r="O1068" s="249"/>
      <c r="P1068" s="245"/>
      <c r="Q1068" s="137">
        <f t="shared" si="121"/>
        <v>69443.942516556242</v>
      </c>
      <c r="R1068" s="155"/>
    </row>
    <row r="1069" spans="1:18" s="156" customFormat="1" x14ac:dyDescent="0.35">
      <c r="A1069" s="249"/>
      <c r="B1069" s="249"/>
      <c r="C1069" s="249"/>
      <c r="D1069" s="249"/>
      <c r="E1069" s="300" t="s">
        <v>598</v>
      </c>
      <c r="F1069" s="301"/>
      <c r="G1069" s="302"/>
      <c r="H1069" s="250">
        <f>H82+H179+H433+H590+H684+H890+H1067</f>
        <v>3408575</v>
      </c>
      <c r="I1069" s="251"/>
      <c r="J1069" s="247">
        <f t="shared" ref="J1069:P1069" si="128">J82+J179+J433+J590+J684+J890+J1067</f>
        <v>437329872.01000005</v>
      </c>
      <c r="K1069" s="248">
        <f t="shared" si="128"/>
        <v>490313703.89000005</v>
      </c>
      <c r="L1069" s="247">
        <f t="shared" si="128"/>
        <v>1573842866.9200001</v>
      </c>
      <c r="M1069" s="247">
        <f t="shared" si="128"/>
        <v>1460177872.9000001</v>
      </c>
      <c r="N1069" s="252">
        <f t="shared" si="128"/>
        <v>874</v>
      </c>
      <c r="O1069" s="252">
        <f t="shared" si="128"/>
        <v>874</v>
      </c>
      <c r="P1069" s="252">
        <f t="shared" si="128"/>
        <v>0</v>
      </c>
      <c r="Q1069" s="154">
        <f>L1069-M1069</f>
        <v>113664994.01999998</v>
      </c>
      <c r="R1069" s="155">
        <f t="shared" si="122"/>
        <v>461.73044950455835</v>
      </c>
    </row>
    <row r="1070" spans="1:18" s="156" customFormat="1" x14ac:dyDescent="0.35">
      <c r="A1070" s="249"/>
      <c r="B1070" s="249"/>
      <c r="C1070" s="249"/>
      <c r="D1070" s="249"/>
      <c r="E1070" s="300" t="s">
        <v>599</v>
      </c>
      <c r="F1070" s="301"/>
      <c r="G1070" s="302"/>
      <c r="H1070" s="250"/>
      <c r="I1070" s="251"/>
      <c r="J1070" s="247">
        <f>J1069/O1069</f>
        <v>500377.42792906181</v>
      </c>
      <c r="K1070" s="247">
        <f>K1069/O1069</f>
        <v>560999.66120137309</v>
      </c>
      <c r="L1070" s="247">
        <f>L1069/O1069</f>
        <v>1800735.5456750572</v>
      </c>
      <c r="M1070" s="247">
        <f>M1069/O1069</f>
        <v>1670684.0651029749</v>
      </c>
      <c r="N1070" s="249"/>
      <c r="O1070" s="249"/>
      <c r="P1070" s="249"/>
      <c r="Q1070" s="154">
        <f>L1070-M1070</f>
        <v>130051.48057208234</v>
      </c>
      <c r="R1070" s="155"/>
    </row>
    <row r="1073" spans="11:13" x14ac:dyDescent="0.35">
      <c r="K1073" s="254"/>
      <c r="M1073" s="254"/>
    </row>
    <row r="1074" spans="11:13" x14ac:dyDescent="0.35">
      <c r="K1074" s="254"/>
      <c r="M1074" s="254"/>
    </row>
    <row r="1075" spans="11:13" x14ac:dyDescent="0.35">
      <c r="K1075" s="254"/>
      <c r="M1075" s="254"/>
    </row>
    <row r="1076" spans="11:13" x14ac:dyDescent="0.35">
      <c r="K1076" s="254"/>
      <c r="M1076" s="254"/>
    </row>
    <row r="1077" spans="11:13" x14ac:dyDescent="0.35">
      <c r="K1077" s="254"/>
      <c r="M1077" s="254"/>
    </row>
    <row r="1078" spans="11:13" x14ac:dyDescent="0.35">
      <c r="K1078" s="254"/>
      <c r="M1078" s="254"/>
    </row>
    <row r="1079" spans="11:13" x14ac:dyDescent="0.35">
      <c r="K1079" s="254"/>
      <c r="M1079" s="254"/>
    </row>
    <row r="1080" spans="11:13" x14ac:dyDescent="0.35">
      <c r="K1080" s="254"/>
      <c r="M1080" s="254"/>
    </row>
    <row r="1081" spans="11:13" x14ac:dyDescent="0.35">
      <c r="K1081" s="254"/>
      <c r="M1081" s="254"/>
    </row>
  </sheetData>
  <autoFilter ref="A4:WVN1070"/>
  <mergeCells count="28"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</mergeCells>
  <conditionalFormatting sqref="L1061:M1061 L21:M21 L35:M35 L48:M48 L53:M53 L59:M59 L67:M67 L75:M75 L1071:M1048576 L417:M418 L420:M425 L3:M19 L84:M104 L106:M118 L120:M134 L136:M153 L155:M168 L170:M177 L181:M209 L211:M222 L224:M235 L255:M264 L266:M280 L282:M288 L290:M294 L296:M308 L310:M320 L322:M337 L339:M359 L361:M370 L372:M385 L387:M392 L394:M398 L400:M409 L411:M415 L427:M431 L435:M454 L456:M461 L463:M477 L479:M489 L491:M504 L506:M511 L513:M519 L521:M530 L532:M549 L551:M556 L558:M563 L565:M571 L573:M581 L583:M588 L592:M609 L611:M621 L623:M638 L640:M646 L648:M653 L655:M658 L660:M667 L669:M675 L677:M682 L686:M710 L712:M718 L720:M725 L727:M741 L743:M750 L752:M761 L763:M767 L769:M787 L789:M795 L797:M807 L809:M820 L822:M842 L844:M848 L850:M854 L856:M861 L863:M869 L871:M878 L880:M888 L892:M917 L919:M928 L930:M947 L949:M958 L960:M975 L977:M987 L989:M1008 L1010:M1028 L1030:M1039 L1041:M1052 L1054:M1059 L237:M253">
    <cfRule type="containsText" dxfId="8" priority="14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7" priority="10" operator="containsText" text="น้อยกว่ากลุ่ม">
      <formula>NOT(ISERROR(SEARCH("น้อยกว่ากลุ่ม",L1062)))</formula>
    </cfRule>
  </conditionalFormatting>
  <conditionalFormatting sqref="L22:M33">
    <cfRule type="containsText" dxfId="6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5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4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3" priority="6" operator="containsText" text="น้อยกว่ากลุ่ม">
      <formula>NOT(ISERROR(SEARCH("น้อยกว่ากลุ่ม",L54)))</formula>
    </cfRule>
  </conditionalFormatting>
  <conditionalFormatting sqref="L76:M80">
    <cfRule type="containsText" dxfId="2" priority="3" operator="containsText" text="น้อยกว่ากลุ่ม">
      <formula>NOT(ISERROR(SEARCH("น้อยกว่ากลุ่ม",L76)))</formula>
    </cfRule>
  </conditionalFormatting>
  <conditionalFormatting sqref="L60:M65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4" right="3.937007874015748E-2" top="0.51181102362204722" bottom="0.35433070866141736" header="0.31496062992125984" footer="0.19"/>
  <pageSetup paperSize="9" scale="62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N150"/>
  <sheetViews>
    <sheetView topLeftCell="AF1" zoomScale="80" zoomScaleNormal="80" workbookViewId="0">
      <selection activeCell="AI8" sqref="AI8"/>
    </sheetView>
  </sheetViews>
  <sheetFormatPr defaultColWidth="4.875" defaultRowHeight="14.25" x14ac:dyDescent="0.2"/>
  <cols>
    <col min="1" max="1" width="6.125" style="107" bestFit="1" customWidth="1"/>
    <col min="2" max="2" width="13.25" style="107" bestFit="1" customWidth="1"/>
    <col min="3" max="3" width="8.25" style="107" bestFit="1" customWidth="1"/>
    <col min="4" max="4" width="27.375" style="107" bestFit="1" customWidth="1"/>
    <col min="5" max="5" width="28.75" style="126" bestFit="1" customWidth="1"/>
    <col min="6" max="6" width="33.875" style="127" bestFit="1" customWidth="1"/>
    <col min="7" max="7" width="32.75" style="127" bestFit="1" customWidth="1"/>
    <col min="8" max="8" width="24.375" style="127" bestFit="1" customWidth="1"/>
    <col min="9" max="9" width="23.875" style="127" bestFit="1" customWidth="1"/>
    <col min="10" max="11" width="17.375" style="126" bestFit="1" customWidth="1"/>
    <col min="12" max="12" width="21.75" style="128" bestFit="1" customWidth="1"/>
    <col min="13" max="13" width="18.25" style="128" bestFit="1" customWidth="1"/>
    <col min="14" max="14" width="21.125" style="128" bestFit="1" customWidth="1"/>
    <col min="15" max="15" width="20.125" style="128" bestFit="1" customWidth="1"/>
    <col min="16" max="16" width="21.875" style="128" bestFit="1" customWidth="1"/>
    <col min="17" max="17" width="23.875" style="126" bestFit="1" customWidth="1"/>
    <col min="18" max="19" width="28.375" style="126" customWidth="1"/>
    <col min="20" max="20" width="17.375" style="126" customWidth="1"/>
    <col min="21" max="21" width="27.625" style="100" customWidth="1"/>
    <col min="22" max="26" width="21.375" style="100" customWidth="1"/>
    <col min="27" max="27" width="21.375" style="129" customWidth="1"/>
    <col min="28" max="28" width="27.5" style="129" customWidth="1"/>
    <col min="29" max="29" width="25.875" style="129" customWidth="1"/>
    <col min="30" max="32" width="43" style="129" customWidth="1"/>
    <col min="33" max="33" width="31.375" style="129" customWidth="1"/>
    <col min="34" max="34" width="34" style="129" customWidth="1"/>
    <col min="35" max="35" width="15.125" style="77" bestFit="1" customWidth="1"/>
    <col min="36" max="36" width="14" style="45" bestFit="1" customWidth="1"/>
    <col min="37" max="37" width="14" style="32" bestFit="1" customWidth="1"/>
    <col min="38" max="38" width="15.25" style="30" bestFit="1" customWidth="1"/>
    <col min="39" max="39" width="14" style="48" bestFit="1" customWidth="1"/>
    <col min="40" max="40" width="14.875" style="32" bestFit="1" customWidth="1"/>
  </cols>
  <sheetData>
    <row r="1" spans="1:40" x14ac:dyDescent="0.2">
      <c r="E1" s="273" t="s">
        <v>591</v>
      </c>
      <c r="F1" s="127" t="s">
        <v>1440</v>
      </c>
      <c r="G1" s="127" t="s">
        <v>1441</v>
      </c>
      <c r="H1" s="127" t="s">
        <v>1442</v>
      </c>
      <c r="I1" s="127" t="s">
        <v>1443</v>
      </c>
      <c r="J1" s="273" t="s">
        <v>1445</v>
      </c>
      <c r="K1" s="273" t="s">
        <v>1446</v>
      </c>
      <c r="L1" s="273" t="s">
        <v>1447</v>
      </c>
      <c r="M1" s="128" t="s">
        <v>1449</v>
      </c>
      <c r="N1" s="128" t="s">
        <v>1450</v>
      </c>
      <c r="O1" s="128" t="s">
        <v>2348</v>
      </c>
      <c r="P1" s="128" t="s">
        <v>1451</v>
      </c>
      <c r="Q1" s="128" t="s">
        <v>1452</v>
      </c>
      <c r="R1" s="273" t="s">
        <v>1453</v>
      </c>
      <c r="S1" s="273" t="s">
        <v>1454</v>
      </c>
      <c r="T1" s="273" t="s">
        <v>1455</v>
      </c>
      <c r="U1" s="273" t="s">
        <v>1456</v>
      </c>
      <c r="V1" s="100" t="s">
        <v>1706</v>
      </c>
      <c r="W1" s="100" t="s">
        <v>1457</v>
      </c>
      <c r="X1" s="100" t="s">
        <v>1458</v>
      </c>
      <c r="Y1" s="100" t="s">
        <v>1459</v>
      </c>
      <c r="Z1" s="100" t="s">
        <v>1461</v>
      </c>
      <c r="AA1" s="100" t="s">
        <v>1463</v>
      </c>
      <c r="AB1" s="129" t="s">
        <v>1464</v>
      </c>
      <c r="AC1" s="129" t="s">
        <v>1466</v>
      </c>
      <c r="AD1" s="129" t="s">
        <v>1467</v>
      </c>
      <c r="AE1" s="129" t="s">
        <v>1468</v>
      </c>
      <c r="AF1" s="129" t="s">
        <v>1469</v>
      </c>
      <c r="AG1" s="129" t="s">
        <v>1707</v>
      </c>
      <c r="AH1" s="129" t="s">
        <v>1472</v>
      </c>
      <c r="AI1" s="76" t="s">
        <v>6</v>
      </c>
      <c r="AJ1" s="21" t="s">
        <v>7</v>
      </c>
      <c r="AK1" s="16" t="s">
        <v>8</v>
      </c>
      <c r="AL1" s="22" t="s">
        <v>9</v>
      </c>
      <c r="AM1" s="46" t="s">
        <v>10</v>
      </c>
      <c r="AN1" s="71" t="s">
        <v>11</v>
      </c>
    </row>
    <row r="2" spans="1:40" x14ac:dyDescent="0.2">
      <c r="E2" s="273" t="s">
        <v>592</v>
      </c>
      <c r="F2" s="127" t="s">
        <v>1473</v>
      </c>
      <c r="G2" s="127" t="s">
        <v>1474</v>
      </c>
      <c r="H2" s="127" t="s">
        <v>1475</v>
      </c>
      <c r="I2" s="127" t="s">
        <v>1476</v>
      </c>
      <c r="J2" s="273" t="s">
        <v>1478</v>
      </c>
      <c r="K2" s="273" t="s">
        <v>1479</v>
      </c>
      <c r="L2" s="273" t="s">
        <v>1480</v>
      </c>
      <c r="M2" s="128" t="s">
        <v>1482</v>
      </c>
      <c r="N2" s="128" t="s">
        <v>1483</v>
      </c>
      <c r="O2" s="128" t="s">
        <v>2349</v>
      </c>
      <c r="P2" s="128" t="s">
        <v>1484</v>
      </c>
      <c r="Q2" s="128" t="s">
        <v>1485</v>
      </c>
      <c r="R2" s="273" t="s">
        <v>1486</v>
      </c>
      <c r="S2" s="273" t="s">
        <v>1487</v>
      </c>
      <c r="T2" s="273" t="s">
        <v>1488</v>
      </c>
      <c r="U2" s="273" t="s">
        <v>1489</v>
      </c>
      <c r="V2" s="100" t="s">
        <v>1709</v>
      </c>
      <c r="W2" s="100" t="s">
        <v>1490</v>
      </c>
      <c r="X2" s="100" t="s">
        <v>1491</v>
      </c>
      <c r="Y2" s="100" t="s">
        <v>1492</v>
      </c>
      <c r="Z2" s="100" t="s">
        <v>1494</v>
      </c>
      <c r="AA2" s="100" t="s">
        <v>1496</v>
      </c>
      <c r="AB2" s="129" t="s">
        <v>1497</v>
      </c>
      <c r="AC2" s="129" t="s">
        <v>1499</v>
      </c>
      <c r="AD2" s="129" t="s">
        <v>1500</v>
      </c>
      <c r="AE2" s="129" t="s">
        <v>1501</v>
      </c>
      <c r="AF2" s="129" t="s">
        <v>1502</v>
      </c>
      <c r="AG2" s="129" t="s">
        <v>1710</v>
      </c>
      <c r="AH2" s="129" t="s">
        <v>1505</v>
      </c>
    </row>
    <row r="3" spans="1:40" x14ac:dyDescent="0.2">
      <c r="E3" s="273" t="s">
        <v>593</v>
      </c>
      <c r="F3" s="127">
        <v>38886179.219999999</v>
      </c>
      <c r="G3" s="127">
        <v>4148917.91</v>
      </c>
      <c r="H3" s="127">
        <v>3768427.58</v>
      </c>
      <c r="I3" s="127">
        <v>76900</v>
      </c>
      <c r="J3" s="273">
        <v>68266521.319999993</v>
      </c>
      <c r="K3" s="273">
        <v>29008305.489999998</v>
      </c>
      <c r="L3" s="273">
        <v>74001</v>
      </c>
      <c r="M3" s="128">
        <v>1135873</v>
      </c>
      <c r="N3" s="128">
        <v>2923326.29</v>
      </c>
      <c r="O3" s="128">
        <v>503.81</v>
      </c>
      <c r="P3" s="128">
        <v>8951769.6199999992</v>
      </c>
      <c r="Q3" s="128">
        <v>11493822.380000001</v>
      </c>
      <c r="R3" s="273">
        <v>-2767760.61</v>
      </c>
      <c r="S3" s="273">
        <v>-8533812.9800000004</v>
      </c>
      <c r="T3" s="273">
        <v>19165032.98</v>
      </c>
      <c r="U3" s="273">
        <v>141913087.90000001</v>
      </c>
      <c r="V3" s="100">
        <v>159.38999999999999</v>
      </c>
      <c r="W3" s="100">
        <v>68502226.200000003</v>
      </c>
      <c r="X3" s="100">
        <v>685155</v>
      </c>
      <c r="Y3" s="100">
        <v>57778.94</v>
      </c>
      <c r="Z3" s="100">
        <v>38085363.82</v>
      </c>
      <c r="AA3" s="100">
        <v>4745551.9000000004</v>
      </c>
      <c r="AB3" s="129">
        <v>59590124.780000001</v>
      </c>
      <c r="AC3" s="129">
        <v>347807.45</v>
      </c>
      <c r="AD3" s="129">
        <v>222453.71</v>
      </c>
      <c r="AE3" s="129">
        <v>41467662.310000002</v>
      </c>
      <c r="AF3" s="129">
        <v>10777197.43</v>
      </c>
      <c r="AG3" s="129">
        <v>8337</v>
      </c>
      <c r="AH3" s="129">
        <v>408100</v>
      </c>
    </row>
    <row r="4" spans="1:40" x14ac:dyDescent="0.2">
      <c r="E4" s="273"/>
      <c r="J4" s="273"/>
      <c r="K4" s="273"/>
      <c r="L4" s="273"/>
      <c r="Q4" s="128"/>
      <c r="R4" s="273"/>
      <c r="S4" s="273"/>
      <c r="T4" s="273"/>
      <c r="U4" s="273"/>
      <c r="AA4" s="100"/>
      <c r="AI4" s="77">
        <f>SUM(F4:I4)</f>
        <v>0</v>
      </c>
      <c r="AJ4" s="44">
        <f>SUM(M4:Q4)</f>
        <v>0</v>
      </c>
      <c r="AK4" s="32">
        <f>AI4-AJ4</f>
        <v>0</v>
      </c>
      <c r="AL4" s="29">
        <f>SUM(U4:Z4)</f>
        <v>0</v>
      </c>
      <c r="AM4" s="47">
        <f>SUM(AA4:AH4)</f>
        <v>0</v>
      </c>
      <c r="AN4" s="32">
        <f>AL4-AM4</f>
        <v>0</v>
      </c>
    </row>
    <row r="5" spans="1:40" x14ac:dyDescent="0.2">
      <c r="E5" s="273" t="s">
        <v>2350</v>
      </c>
      <c r="F5" s="127">
        <v>671334.16</v>
      </c>
      <c r="J5" s="273">
        <v>3100339.15</v>
      </c>
      <c r="K5" s="273">
        <v>-78694.02</v>
      </c>
      <c r="L5" s="273"/>
      <c r="Q5" s="128">
        <v>608205.44999999995</v>
      </c>
      <c r="R5" s="273"/>
      <c r="S5" s="273"/>
      <c r="T5" s="273">
        <v>3192975.26</v>
      </c>
      <c r="U5" s="273">
        <v>13498.58</v>
      </c>
      <c r="Z5" s="100">
        <v>1244180</v>
      </c>
      <c r="AA5" s="100"/>
      <c r="AB5" s="129">
        <v>1244180</v>
      </c>
      <c r="AE5" s="129">
        <v>-28000</v>
      </c>
      <c r="AF5" s="129">
        <v>149700</v>
      </c>
      <c r="AI5" s="77">
        <f t="shared" ref="AI5:AI68" si="0">SUM(F5:I5)</f>
        <v>671334.16</v>
      </c>
      <c r="AJ5" s="44">
        <f>SUM(M5:Q5)</f>
        <v>608205.44999999995</v>
      </c>
      <c r="AK5" s="32">
        <f>AI5-AJ5</f>
        <v>63128.710000000079</v>
      </c>
      <c r="AL5" s="29">
        <f>SUM(V5:AA5)</f>
        <v>1244180</v>
      </c>
      <c r="AM5" s="47">
        <f>SUM(AB5:AH5)</f>
        <v>1365880</v>
      </c>
      <c r="AN5" s="32">
        <f t="shared" ref="AN5:AN68" si="1">AL5-AM5</f>
        <v>-121700</v>
      </c>
    </row>
    <row r="6" spans="1:40" x14ac:dyDescent="0.2">
      <c r="E6" s="273" t="s">
        <v>2351</v>
      </c>
      <c r="F6" s="127">
        <v>706930.48</v>
      </c>
      <c r="G6" s="127">
        <v>160300</v>
      </c>
      <c r="H6" s="127">
        <v>58970</v>
      </c>
      <c r="J6" s="273">
        <v>2212281.0299999998</v>
      </c>
      <c r="K6" s="273">
        <v>6</v>
      </c>
      <c r="L6" s="273"/>
      <c r="N6" s="128">
        <v>16558</v>
      </c>
      <c r="O6" s="128">
        <v>503.81</v>
      </c>
      <c r="Q6" s="128">
        <v>4309067.5</v>
      </c>
      <c r="R6" s="273">
        <v>-3067500.61</v>
      </c>
      <c r="S6" s="273">
        <v>-2504711.19</v>
      </c>
      <c r="T6" s="273"/>
      <c r="U6" s="273">
        <v>5133149</v>
      </c>
      <c r="Z6" s="100">
        <v>1143439.5</v>
      </c>
      <c r="AA6" s="100">
        <v>7030</v>
      </c>
      <c r="AB6" s="129">
        <v>1214471.5</v>
      </c>
      <c r="AE6" s="129">
        <v>442410</v>
      </c>
      <c r="AF6" s="129">
        <v>146300</v>
      </c>
      <c r="AI6" s="77">
        <f t="shared" si="0"/>
        <v>926200.48</v>
      </c>
      <c r="AJ6" s="44">
        <f t="shared" ref="AJ6:AJ68" si="2">SUM(M6:Q6)</f>
        <v>4326129.3099999996</v>
      </c>
      <c r="AK6" s="32">
        <f t="shared" ref="AK6:AK22" si="3">AI6-AJ6</f>
        <v>-3399928.8299999996</v>
      </c>
      <c r="AL6" s="29">
        <f t="shared" ref="AL6:AL69" si="4">SUM(V6:AA6)</f>
        <v>1150469.5</v>
      </c>
      <c r="AM6" s="47">
        <f t="shared" ref="AM6:AM69" si="5">SUM(AB6:AH6)</f>
        <v>1803181.5</v>
      </c>
      <c r="AN6" s="32">
        <f t="shared" si="1"/>
        <v>-652712</v>
      </c>
    </row>
    <row r="7" spans="1:40" x14ac:dyDescent="0.2">
      <c r="E7" s="273" t="s">
        <v>2352</v>
      </c>
      <c r="F7" s="127">
        <v>23924.74</v>
      </c>
      <c r="H7" s="127">
        <v>6440</v>
      </c>
      <c r="J7" s="273">
        <v>2937059.58</v>
      </c>
      <c r="K7" s="273">
        <v>37020.39</v>
      </c>
      <c r="L7" s="273"/>
      <c r="Q7" s="128">
        <v>0</v>
      </c>
      <c r="R7" s="273"/>
      <c r="S7" s="273"/>
      <c r="T7" s="273">
        <v>2375904.9300000002</v>
      </c>
      <c r="U7" s="273">
        <v>840540.25</v>
      </c>
      <c r="Z7" s="100">
        <v>609280</v>
      </c>
      <c r="AA7" s="100">
        <v>112497.31</v>
      </c>
      <c r="AB7" s="129">
        <v>730620</v>
      </c>
      <c r="AD7" s="129">
        <v>39912.31</v>
      </c>
      <c r="AE7" s="129">
        <v>47205</v>
      </c>
      <c r="AF7" s="129">
        <v>116040.47</v>
      </c>
      <c r="AI7" s="77">
        <f t="shared" si="0"/>
        <v>30364.74</v>
      </c>
      <c r="AJ7" s="44">
        <f t="shared" si="2"/>
        <v>0</v>
      </c>
      <c r="AK7" s="32">
        <f t="shared" si="3"/>
        <v>30364.74</v>
      </c>
      <c r="AL7" s="29">
        <f t="shared" si="4"/>
        <v>721777.31</v>
      </c>
      <c r="AM7" s="47">
        <f t="shared" si="5"/>
        <v>933777.78</v>
      </c>
      <c r="AN7" s="32">
        <f t="shared" si="1"/>
        <v>-212000.46999999997</v>
      </c>
    </row>
    <row r="8" spans="1:40" x14ac:dyDescent="0.2">
      <c r="E8" s="273" t="s">
        <v>2353</v>
      </c>
      <c r="F8" s="127">
        <v>295860</v>
      </c>
      <c r="J8" s="273">
        <v>681403.97</v>
      </c>
      <c r="K8" s="273">
        <v>3</v>
      </c>
      <c r="L8" s="273"/>
      <c r="Q8" s="128">
        <v>-25000</v>
      </c>
      <c r="R8" s="273"/>
      <c r="S8" s="273"/>
      <c r="T8" s="273">
        <v>2971993.03</v>
      </c>
      <c r="U8" s="273">
        <v>-2129382.7599999998</v>
      </c>
      <c r="Z8" s="100">
        <v>420320</v>
      </c>
      <c r="AA8" s="100">
        <v>646518</v>
      </c>
      <c r="AB8" s="129">
        <v>613803</v>
      </c>
      <c r="AE8" s="129">
        <v>248495</v>
      </c>
      <c r="AF8" s="129">
        <v>40443.300000000003</v>
      </c>
      <c r="AI8" s="77">
        <f t="shared" si="0"/>
        <v>295860</v>
      </c>
      <c r="AJ8" s="44">
        <f t="shared" si="2"/>
        <v>-25000</v>
      </c>
      <c r="AK8" s="32">
        <f t="shared" si="3"/>
        <v>320860</v>
      </c>
      <c r="AL8" s="29">
        <f t="shared" si="4"/>
        <v>1066838</v>
      </c>
      <c r="AM8" s="47">
        <f t="shared" si="5"/>
        <v>902741.3</v>
      </c>
      <c r="AN8" s="32">
        <f t="shared" si="1"/>
        <v>164096.69999999995</v>
      </c>
    </row>
    <row r="9" spans="1:40" x14ac:dyDescent="0.2">
      <c r="E9" s="273" t="s">
        <v>2354</v>
      </c>
      <c r="F9" s="127">
        <v>83450.559999999998</v>
      </c>
      <c r="J9" s="273">
        <v>184288.16</v>
      </c>
      <c r="K9" s="273">
        <v>8</v>
      </c>
      <c r="L9" s="273"/>
      <c r="Q9" s="128">
        <v>0</v>
      </c>
      <c r="R9" s="273"/>
      <c r="S9" s="273"/>
      <c r="T9" s="273">
        <v>192296.16</v>
      </c>
      <c r="U9" s="273"/>
      <c r="Z9" s="100">
        <v>1600836</v>
      </c>
      <c r="AA9" s="100">
        <v>231460.56</v>
      </c>
      <c r="AB9" s="129">
        <v>1600836</v>
      </c>
      <c r="AD9" s="129">
        <v>15299</v>
      </c>
      <c r="AE9" s="129">
        <v>136211</v>
      </c>
      <c r="AH9" s="129">
        <v>4500</v>
      </c>
      <c r="AI9" s="77">
        <f t="shared" si="0"/>
        <v>83450.559999999998</v>
      </c>
      <c r="AJ9" s="44">
        <f t="shared" si="2"/>
        <v>0</v>
      </c>
      <c r="AK9" s="32">
        <f t="shared" si="3"/>
        <v>83450.559999999998</v>
      </c>
      <c r="AL9" s="29">
        <f t="shared" si="4"/>
        <v>1832296.56</v>
      </c>
      <c r="AM9" s="47">
        <f t="shared" si="5"/>
        <v>1756846</v>
      </c>
      <c r="AN9" s="32">
        <f t="shared" si="1"/>
        <v>75450.560000000056</v>
      </c>
    </row>
    <row r="10" spans="1:40" x14ac:dyDescent="0.2">
      <c r="A10" s="107" t="s">
        <v>175</v>
      </c>
      <c r="B10" s="107" t="s">
        <v>176</v>
      </c>
      <c r="C10" s="107">
        <v>9017</v>
      </c>
      <c r="D10" s="107" t="s">
        <v>181</v>
      </c>
      <c r="E10" s="273" t="s">
        <v>181</v>
      </c>
      <c r="F10" s="127">
        <v>888441.07</v>
      </c>
      <c r="G10" s="127">
        <v>96724</v>
      </c>
      <c r="H10" s="127">
        <v>63986.61</v>
      </c>
      <c r="J10" s="273">
        <v>339050.17</v>
      </c>
      <c r="K10" s="273">
        <v>355122.6</v>
      </c>
      <c r="L10" s="273"/>
      <c r="N10" s="128">
        <v>40775.31</v>
      </c>
      <c r="Q10" s="128">
        <v>1455.71</v>
      </c>
      <c r="R10" s="273"/>
      <c r="S10" s="273"/>
      <c r="T10" s="273">
        <v>-1310556.1000000001</v>
      </c>
      <c r="U10" s="273">
        <v>2551683.71</v>
      </c>
      <c r="W10" s="100">
        <v>2568414.21</v>
      </c>
      <c r="Y10" s="100">
        <v>1254.49</v>
      </c>
      <c r="Z10" s="100">
        <v>1038627.2</v>
      </c>
      <c r="AA10" s="100">
        <v>21000</v>
      </c>
      <c r="AB10" s="129">
        <v>1751397.2</v>
      </c>
      <c r="AE10" s="129">
        <v>1156079.77</v>
      </c>
      <c r="AF10" s="129">
        <v>178251.11</v>
      </c>
      <c r="AI10" s="77">
        <f t="shared" si="0"/>
        <v>1049151.68</v>
      </c>
      <c r="AJ10" s="44">
        <f t="shared" si="2"/>
        <v>42231.02</v>
      </c>
      <c r="AK10" s="32">
        <f t="shared" si="3"/>
        <v>1006920.6599999999</v>
      </c>
      <c r="AL10" s="29">
        <f t="shared" si="4"/>
        <v>3629295.9000000004</v>
      </c>
      <c r="AM10" s="47">
        <f t="shared" si="5"/>
        <v>3085728.0799999996</v>
      </c>
      <c r="AN10" s="32">
        <f t="shared" si="1"/>
        <v>543567.82000000076</v>
      </c>
    </row>
    <row r="11" spans="1:40" x14ac:dyDescent="0.2">
      <c r="A11" s="107" t="s">
        <v>175</v>
      </c>
      <c r="B11" s="107" t="s">
        <v>176</v>
      </c>
      <c r="C11" s="107">
        <v>4386</v>
      </c>
      <c r="D11" s="107" t="s">
        <v>183</v>
      </c>
      <c r="E11" s="273" t="s">
        <v>183</v>
      </c>
      <c r="F11" s="127">
        <v>671206.83</v>
      </c>
      <c r="G11" s="127">
        <v>34454</v>
      </c>
      <c r="H11" s="127">
        <v>126917.09</v>
      </c>
      <c r="J11" s="273">
        <v>1446696.07</v>
      </c>
      <c r="K11" s="273">
        <v>610620.29</v>
      </c>
      <c r="L11" s="273"/>
      <c r="M11" s="128">
        <v>8307</v>
      </c>
      <c r="N11" s="128">
        <v>49798.67</v>
      </c>
      <c r="P11" s="128">
        <v>70000</v>
      </c>
      <c r="Q11" s="128">
        <v>7939.07</v>
      </c>
      <c r="R11" s="273"/>
      <c r="S11" s="273"/>
      <c r="T11" s="273">
        <v>332901.24</v>
      </c>
      <c r="U11" s="273">
        <v>2241809.08</v>
      </c>
      <c r="W11" s="100">
        <v>1571335.43</v>
      </c>
      <c r="Y11" s="100">
        <v>1704.71</v>
      </c>
      <c r="Z11" s="100">
        <v>407050</v>
      </c>
      <c r="AA11" s="100"/>
      <c r="AB11" s="129">
        <v>913060</v>
      </c>
      <c r="AE11" s="129">
        <v>602145.62</v>
      </c>
      <c r="AF11" s="129">
        <v>265632.3</v>
      </c>
      <c r="AI11" s="77">
        <f t="shared" si="0"/>
        <v>832577.91999999993</v>
      </c>
      <c r="AJ11" s="44">
        <f t="shared" si="2"/>
        <v>136044.74</v>
      </c>
      <c r="AK11" s="32">
        <f t="shared" si="3"/>
        <v>696533.17999999993</v>
      </c>
      <c r="AL11" s="29">
        <f t="shared" si="4"/>
        <v>1980090.14</v>
      </c>
      <c r="AM11" s="47">
        <f t="shared" si="5"/>
        <v>1780837.9200000002</v>
      </c>
      <c r="AN11" s="32">
        <f t="shared" si="1"/>
        <v>199252.21999999974</v>
      </c>
    </row>
    <row r="12" spans="1:40" x14ac:dyDescent="0.2">
      <c r="A12" s="107" t="s">
        <v>175</v>
      </c>
      <c r="B12" s="107" t="s">
        <v>176</v>
      </c>
      <c r="C12" s="107">
        <v>3088</v>
      </c>
      <c r="D12" s="107" t="s">
        <v>185</v>
      </c>
      <c r="E12" s="273" t="s">
        <v>185</v>
      </c>
      <c r="F12" s="127">
        <v>537176.31000000006</v>
      </c>
      <c r="G12" s="127">
        <v>0</v>
      </c>
      <c r="H12" s="127">
        <v>89588.09</v>
      </c>
      <c r="J12" s="273">
        <v>798834.8</v>
      </c>
      <c r="K12" s="273">
        <v>812275.16</v>
      </c>
      <c r="L12" s="273"/>
      <c r="M12" s="128">
        <v>460000</v>
      </c>
      <c r="N12" s="128">
        <v>35476.879999999997</v>
      </c>
      <c r="Q12" s="128">
        <v>21.92</v>
      </c>
      <c r="R12" s="273"/>
      <c r="S12" s="273"/>
      <c r="T12" s="273">
        <v>680105.87</v>
      </c>
      <c r="U12" s="273">
        <v>1390481.55</v>
      </c>
      <c r="W12" s="100">
        <v>1958603.88</v>
      </c>
      <c r="Y12" s="100">
        <v>805.26</v>
      </c>
      <c r="Z12" s="100">
        <v>206290</v>
      </c>
      <c r="AA12" s="100">
        <v>462100</v>
      </c>
      <c r="AB12" s="129">
        <v>797340</v>
      </c>
      <c r="AC12" s="129">
        <v>7423</v>
      </c>
      <c r="AD12" s="129">
        <v>18865</v>
      </c>
      <c r="AE12" s="129">
        <v>1970880.26</v>
      </c>
      <c r="AF12" s="129">
        <v>135482.74</v>
      </c>
      <c r="AI12" s="77">
        <f t="shared" si="0"/>
        <v>626764.4</v>
      </c>
      <c r="AJ12" s="44">
        <f t="shared" si="2"/>
        <v>495498.8</v>
      </c>
      <c r="AK12" s="32">
        <f t="shared" si="3"/>
        <v>131265.60000000003</v>
      </c>
      <c r="AL12" s="29">
        <f t="shared" si="4"/>
        <v>2627799.1399999997</v>
      </c>
      <c r="AM12" s="47">
        <f t="shared" si="5"/>
        <v>2929991</v>
      </c>
      <c r="AN12" s="32">
        <f t="shared" si="1"/>
        <v>-302191.86000000034</v>
      </c>
    </row>
    <row r="13" spans="1:40" x14ac:dyDescent="0.2">
      <c r="A13" s="107" t="s">
        <v>175</v>
      </c>
      <c r="B13" s="107" t="s">
        <v>176</v>
      </c>
      <c r="C13" s="107">
        <v>2345</v>
      </c>
      <c r="D13" s="107" t="s">
        <v>187</v>
      </c>
      <c r="E13" s="273" t="s">
        <v>187</v>
      </c>
      <c r="F13" s="127">
        <v>755411.12</v>
      </c>
      <c r="G13" s="127">
        <v>2386.5</v>
      </c>
      <c r="H13" s="127">
        <v>52743.53</v>
      </c>
      <c r="J13" s="273">
        <v>634743.38</v>
      </c>
      <c r="K13" s="273">
        <v>937742.64</v>
      </c>
      <c r="L13" s="273"/>
      <c r="M13" s="128">
        <v>14580</v>
      </c>
      <c r="N13" s="128">
        <v>80119.56</v>
      </c>
      <c r="P13" s="128">
        <v>293270</v>
      </c>
      <c r="Q13" s="128">
        <v>84</v>
      </c>
      <c r="R13" s="273"/>
      <c r="S13" s="273"/>
      <c r="T13" s="273">
        <v>47940.88</v>
      </c>
      <c r="U13" s="273">
        <v>1997230.39</v>
      </c>
      <c r="W13" s="100">
        <v>1252124.76</v>
      </c>
      <c r="Y13" s="100">
        <v>1154.5999999999999</v>
      </c>
      <c r="Z13" s="100">
        <v>400823</v>
      </c>
      <c r="AA13" s="100">
        <v>4000</v>
      </c>
      <c r="AB13" s="129">
        <v>821777</v>
      </c>
      <c r="AE13" s="129">
        <v>616790.59</v>
      </c>
      <c r="AF13" s="129">
        <v>267176.01</v>
      </c>
      <c r="AI13" s="77">
        <f t="shared" si="0"/>
        <v>810541.15</v>
      </c>
      <c r="AJ13" s="44">
        <f t="shared" si="2"/>
        <v>388053.56</v>
      </c>
      <c r="AK13" s="32">
        <f t="shared" si="3"/>
        <v>422487.59</v>
      </c>
      <c r="AL13" s="29">
        <f t="shared" si="4"/>
        <v>1658102.36</v>
      </c>
      <c r="AM13" s="47">
        <f t="shared" si="5"/>
        <v>1705743.5999999999</v>
      </c>
      <c r="AN13" s="32">
        <f t="shared" si="1"/>
        <v>-47641.239999999758</v>
      </c>
    </row>
    <row r="14" spans="1:40" s="43" customFormat="1" x14ac:dyDescent="0.2">
      <c r="A14" s="107" t="s">
        <v>175</v>
      </c>
      <c r="B14" s="107" t="s">
        <v>176</v>
      </c>
      <c r="C14" s="107">
        <v>6935</v>
      </c>
      <c r="D14" s="107" t="s">
        <v>189</v>
      </c>
      <c r="E14" s="273" t="s">
        <v>189</v>
      </c>
      <c r="F14" s="127">
        <v>637170.44999999995</v>
      </c>
      <c r="G14" s="127">
        <v>0</v>
      </c>
      <c r="H14" s="127">
        <v>100926.34</v>
      </c>
      <c r="I14" s="127"/>
      <c r="J14" s="273">
        <v>914680.51</v>
      </c>
      <c r="K14" s="273">
        <v>412554.94</v>
      </c>
      <c r="L14" s="273"/>
      <c r="M14" s="128">
        <v>0</v>
      </c>
      <c r="N14" s="128">
        <v>153485</v>
      </c>
      <c r="O14" s="128"/>
      <c r="P14" s="128">
        <v>420499</v>
      </c>
      <c r="Q14" s="128">
        <v>1933.89</v>
      </c>
      <c r="R14" s="273">
        <v>38750</v>
      </c>
      <c r="S14" s="273"/>
      <c r="T14" s="273">
        <v>41415.15</v>
      </c>
      <c r="U14" s="273">
        <v>2502473.91</v>
      </c>
      <c r="V14" s="100"/>
      <c r="W14" s="100">
        <v>2124337.27</v>
      </c>
      <c r="X14" s="100"/>
      <c r="Y14" s="100">
        <v>1855.45</v>
      </c>
      <c r="Z14" s="100">
        <v>581744.4</v>
      </c>
      <c r="AA14" s="100">
        <v>3000</v>
      </c>
      <c r="AB14" s="129">
        <v>1129742.3999999999</v>
      </c>
      <c r="AC14" s="129"/>
      <c r="AD14" s="129"/>
      <c r="AE14" s="129">
        <v>1396084.45</v>
      </c>
      <c r="AF14" s="129">
        <v>166903.29999999999</v>
      </c>
      <c r="AG14" s="129"/>
      <c r="AH14" s="129"/>
      <c r="AI14" s="77">
        <f t="shared" si="0"/>
        <v>738096.78999999992</v>
      </c>
      <c r="AJ14" s="44">
        <f t="shared" si="2"/>
        <v>575917.89</v>
      </c>
      <c r="AK14" s="32">
        <f t="shared" si="3"/>
        <v>162178.89999999991</v>
      </c>
      <c r="AL14" s="29">
        <f t="shared" si="4"/>
        <v>2710937.12</v>
      </c>
      <c r="AM14" s="47">
        <f t="shared" si="5"/>
        <v>2692730.1499999994</v>
      </c>
      <c r="AN14" s="32">
        <f t="shared" si="1"/>
        <v>18206.970000000671</v>
      </c>
    </row>
    <row r="15" spans="1:40" x14ac:dyDescent="0.2">
      <c r="A15" s="107" t="s">
        <v>175</v>
      </c>
      <c r="B15" s="107" t="s">
        <v>176</v>
      </c>
      <c r="C15" s="107">
        <v>5524</v>
      </c>
      <c r="D15" s="107" t="s">
        <v>191</v>
      </c>
      <c r="E15" s="273" t="s">
        <v>191</v>
      </c>
      <c r="F15" s="127">
        <v>777931.4</v>
      </c>
      <c r="G15" s="127">
        <v>824000</v>
      </c>
      <c r="H15" s="127">
        <v>146836.64000000001</v>
      </c>
      <c r="J15" s="273">
        <v>634610.41</v>
      </c>
      <c r="K15" s="273">
        <v>620628.47</v>
      </c>
      <c r="L15" s="273"/>
      <c r="M15" s="128">
        <v>261998</v>
      </c>
      <c r="N15" s="128">
        <v>789471.86</v>
      </c>
      <c r="P15" s="128">
        <v>218100.3</v>
      </c>
      <c r="Q15" s="128">
        <v>33950</v>
      </c>
      <c r="R15" s="273"/>
      <c r="S15" s="273"/>
      <c r="T15" s="273">
        <v>-634434.47</v>
      </c>
      <c r="U15" s="273">
        <v>2525004.41</v>
      </c>
      <c r="W15" s="100">
        <v>1381750.17</v>
      </c>
      <c r="Y15" s="100">
        <v>913.74</v>
      </c>
      <c r="Z15" s="100">
        <v>713713.2</v>
      </c>
      <c r="AA15" s="100">
        <v>12000</v>
      </c>
      <c r="AB15" s="129">
        <v>1004820.2</v>
      </c>
      <c r="AE15" s="129">
        <v>1012592.99</v>
      </c>
      <c r="AF15" s="129">
        <v>269038.09999999998</v>
      </c>
      <c r="AI15" s="77">
        <f t="shared" si="0"/>
        <v>1748768.04</v>
      </c>
      <c r="AJ15" s="44">
        <f t="shared" si="2"/>
        <v>1303520.1599999999</v>
      </c>
      <c r="AK15" s="32">
        <f t="shared" si="3"/>
        <v>445247.88000000012</v>
      </c>
      <c r="AL15" s="29">
        <f t="shared" si="4"/>
        <v>2108377.11</v>
      </c>
      <c r="AM15" s="47">
        <f t="shared" si="5"/>
        <v>2286451.29</v>
      </c>
      <c r="AN15" s="32">
        <f t="shared" si="1"/>
        <v>-178074.18000000017</v>
      </c>
    </row>
    <row r="16" spans="1:40" x14ac:dyDescent="0.2">
      <c r="A16" s="107" t="s">
        <v>175</v>
      </c>
      <c r="B16" s="107" t="s">
        <v>176</v>
      </c>
      <c r="C16" s="107">
        <v>5657</v>
      </c>
      <c r="D16" s="107" t="s">
        <v>193</v>
      </c>
      <c r="E16" s="273" t="s">
        <v>193</v>
      </c>
      <c r="F16" s="127">
        <v>145848.98000000001</v>
      </c>
      <c r="G16" s="127">
        <v>168338</v>
      </c>
      <c r="H16" s="127">
        <v>97412.45</v>
      </c>
      <c r="J16" s="273">
        <v>506837.36</v>
      </c>
      <c r="K16" s="273">
        <v>825617.31</v>
      </c>
      <c r="L16" s="273"/>
      <c r="N16" s="128">
        <v>21100</v>
      </c>
      <c r="Q16" s="128">
        <v>0</v>
      </c>
      <c r="R16" s="273"/>
      <c r="S16" s="273"/>
      <c r="T16" s="273">
        <v>-2843775.73</v>
      </c>
      <c r="U16" s="273">
        <v>4613167.97</v>
      </c>
      <c r="W16" s="100">
        <v>1423619.53</v>
      </c>
      <c r="Y16" s="100">
        <v>807.66</v>
      </c>
      <c r="Z16" s="100">
        <v>439649</v>
      </c>
      <c r="AA16" s="100">
        <v>10500</v>
      </c>
      <c r="AB16" s="129">
        <v>604439</v>
      </c>
      <c r="AE16" s="129">
        <v>1130668.75</v>
      </c>
      <c r="AF16" s="129">
        <v>123768.58</v>
      </c>
      <c r="AI16" s="77">
        <f t="shared" si="0"/>
        <v>411599.43</v>
      </c>
      <c r="AJ16" s="44">
        <f t="shared" si="2"/>
        <v>21100</v>
      </c>
      <c r="AK16" s="32">
        <f t="shared" si="3"/>
        <v>390499.43</v>
      </c>
      <c r="AL16" s="29">
        <f t="shared" si="4"/>
        <v>1874576.19</v>
      </c>
      <c r="AM16" s="47">
        <f t="shared" si="5"/>
        <v>1858876.33</v>
      </c>
      <c r="AN16" s="32">
        <f t="shared" si="1"/>
        <v>15699.85999999987</v>
      </c>
    </row>
    <row r="17" spans="1:40" x14ac:dyDescent="0.2">
      <c r="A17" s="107" t="s">
        <v>175</v>
      </c>
      <c r="B17" s="107" t="s">
        <v>176</v>
      </c>
      <c r="C17" s="107">
        <v>4057</v>
      </c>
      <c r="D17" s="107" t="s">
        <v>195</v>
      </c>
      <c r="E17" s="273" t="s">
        <v>195</v>
      </c>
      <c r="F17" s="127">
        <v>739545.35</v>
      </c>
      <c r="G17" s="127">
        <v>19504</v>
      </c>
      <c r="H17" s="127">
        <v>159311.04000000001</v>
      </c>
      <c r="J17" s="273">
        <v>1897979.81</v>
      </c>
      <c r="K17" s="273">
        <v>541360.51</v>
      </c>
      <c r="L17" s="273"/>
      <c r="N17" s="128">
        <v>26073.58</v>
      </c>
      <c r="P17" s="128">
        <v>6800</v>
      </c>
      <c r="Q17" s="128"/>
      <c r="R17" s="273"/>
      <c r="S17" s="273">
        <v>-1001238.62</v>
      </c>
      <c r="T17" s="273">
        <v>380061.02</v>
      </c>
      <c r="U17" s="273">
        <v>2841083.43</v>
      </c>
      <c r="W17" s="100">
        <v>2361394.2799999998</v>
      </c>
      <c r="Y17" s="100">
        <v>801.56</v>
      </c>
      <c r="Z17" s="100">
        <v>393820</v>
      </c>
      <c r="AA17" s="100"/>
      <c r="AB17" s="129">
        <v>979276</v>
      </c>
      <c r="AE17" s="129">
        <v>544166.57999999996</v>
      </c>
      <c r="AF17" s="129">
        <v>92080.87</v>
      </c>
      <c r="AI17" s="77">
        <f t="shared" si="0"/>
        <v>918360.39</v>
      </c>
      <c r="AJ17" s="44">
        <f t="shared" si="2"/>
        <v>32873.58</v>
      </c>
      <c r="AK17" s="32">
        <f t="shared" si="3"/>
        <v>885486.81</v>
      </c>
      <c r="AL17" s="29">
        <f t="shared" si="4"/>
        <v>2756015.84</v>
      </c>
      <c r="AM17" s="47">
        <f t="shared" si="5"/>
        <v>1615523.4500000002</v>
      </c>
      <c r="AN17" s="32">
        <f t="shared" si="1"/>
        <v>1140492.3899999997</v>
      </c>
    </row>
    <row r="18" spans="1:40" x14ac:dyDescent="0.2">
      <c r="A18" s="107" t="s">
        <v>175</v>
      </c>
      <c r="B18" s="107" t="s">
        <v>176</v>
      </c>
      <c r="C18" s="107">
        <v>2737</v>
      </c>
      <c r="D18" s="107" t="s">
        <v>197</v>
      </c>
      <c r="E18" s="273" t="s">
        <v>197</v>
      </c>
      <c r="F18" s="127">
        <v>365225.39</v>
      </c>
      <c r="G18" s="127">
        <v>0</v>
      </c>
      <c r="H18" s="127">
        <v>61540.71</v>
      </c>
      <c r="J18" s="273">
        <v>2885912.42</v>
      </c>
      <c r="K18" s="273">
        <v>290599.24</v>
      </c>
      <c r="L18" s="273"/>
      <c r="M18" s="128">
        <v>0</v>
      </c>
      <c r="N18" s="128">
        <v>14150</v>
      </c>
      <c r="P18" s="128">
        <v>81960</v>
      </c>
      <c r="Q18" s="128"/>
      <c r="R18" s="273"/>
      <c r="S18" s="273"/>
      <c r="T18" s="273">
        <v>3051136.9</v>
      </c>
      <c r="U18" s="273">
        <v>675062.61</v>
      </c>
      <c r="W18" s="100">
        <v>1065888.33</v>
      </c>
      <c r="Y18" s="100">
        <v>729.53</v>
      </c>
      <c r="Z18" s="100">
        <v>430733.1</v>
      </c>
      <c r="AA18" s="100">
        <v>24000</v>
      </c>
      <c r="AB18" s="129">
        <v>717772.1</v>
      </c>
      <c r="AC18" s="129">
        <v>2032</v>
      </c>
      <c r="AD18" s="129">
        <v>7953</v>
      </c>
      <c r="AE18" s="129">
        <v>815153.8</v>
      </c>
      <c r="AF18" s="129">
        <v>184236.81</v>
      </c>
      <c r="AI18" s="77">
        <f t="shared" si="0"/>
        <v>426766.10000000003</v>
      </c>
      <c r="AJ18" s="44">
        <f t="shared" si="2"/>
        <v>96110</v>
      </c>
      <c r="AK18" s="32">
        <f t="shared" si="3"/>
        <v>330656.10000000003</v>
      </c>
      <c r="AL18" s="29">
        <f t="shared" si="4"/>
        <v>1521350.96</v>
      </c>
      <c r="AM18" s="47">
        <f t="shared" si="5"/>
        <v>1727147.71</v>
      </c>
      <c r="AN18" s="32">
        <f t="shared" si="1"/>
        <v>-205796.75</v>
      </c>
    </row>
    <row r="19" spans="1:40" x14ac:dyDescent="0.2">
      <c r="A19" s="107" t="s">
        <v>175</v>
      </c>
      <c r="B19" s="107" t="s">
        <v>176</v>
      </c>
      <c r="C19" s="107">
        <v>4167</v>
      </c>
      <c r="D19" s="107" t="s">
        <v>199</v>
      </c>
      <c r="E19" s="273" t="s">
        <v>199</v>
      </c>
      <c r="F19" s="127">
        <v>473026.68</v>
      </c>
      <c r="G19" s="127">
        <v>0</v>
      </c>
      <c r="H19" s="127">
        <v>588220.06000000006</v>
      </c>
      <c r="J19" s="273">
        <v>467185.72</v>
      </c>
      <c r="K19" s="273">
        <v>424044.43</v>
      </c>
      <c r="L19" s="273"/>
      <c r="N19" s="128">
        <v>2715</v>
      </c>
      <c r="P19" s="128">
        <v>258600</v>
      </c>
      <c r="Q19" s="128">
        <v>9312.7900000000009</v>
      </c>
      <c r="R19" s="273"/>
      <c r="S19" s="273"/>
      <c r="T19" s="273"/>
      <c r="U19" s="273">
        <v>1767990.24</v>
      </c>
      <c r="W19" s="100">
        <v>1688881.65</v>
      </c>
      <c r="Z19" s="100">
        <v>513590</v>
      </c>
      <c r="AA19" s="100"/>
      <c r="AB19" s="129">
        <v>819951</v>
      </c>
      <c r="AE19" s="129">
        <v>451478.42</v>
      </c>
      <c r="AF19" s="129">
        <v>73693.91</v>
      </c>
      <c r="AH19" s="129">
        <v>303600</v>
      </c>
      <c r="AI19" s="77">
        <f t="shared" si="0"/>
        <v>1061246.74</v>
      </c>
      <c r="AJ19" s="44">
        <f t="shared" si="2"/>
        <v>270627.78999999998</v>
      </c>
      <c r="AK19" s="32">
        <f t="shared" si="3"/>
        <v>790618.95</v>
      </c>
      <c r="AL19" s="29">
        <f t="shared" si="4"/>
        <v>2202471.65</v>
      </c>
      <c r="AM19" s="47">
        <f t="shared" si="5"/>
        <v>1648723.3299999998</v>
      </c>
      <c r="AN19" s="32">
        <f t="shared" si="1"/>
        <v>553748.32000000007</v>
      </c>
    </row>
    <row r="20" spans="1:40" x14ac:dyDescent="0.2">
      <c r="A20" s="107" t="s">
        <v>175</v>
      </c>
      <c r="B20" s="107" t="s">
        <v>176</v>
      </c>
      <c r="C20" s="107">
        <v>7036</v>
      </c>
      <c r="D20" s="107" t="s">
        <v>201</v>
      </c>
      <c r="E20" s="273" t="s">
        <v>201</v>
      </c>
      <c r="F20" s="127">
        <v>767399.76</v>
      </c>
      <c r="G20" s="127">
        <v>14400</v>
      </c>
      <c r="H20" s="127">
        <v>27561.03</v>
      </c>
      <c r="J20" s="273">
        <v>3452377.23</v>
      </c>
      <c r="K20" s="273">
        <v>813093.71</v>
      </c>
      <c r="L20" s="273"/>
      <c r="M20" s="128">
        <v>136170</v>
      </c>
      <c r="N20" s="128">
        <v>16531.3</v>
      </c>
      <c r="P20" s="128">
        <v>144280</v>
      </c>
      <c r="Q20" s="128">
        <v>298.8</v>
      </c>
      <c r="R20" s="273"/>
      <c r="S20" s="273"/>
      <c r="T20" s="273">
        <v>3206284.74</v>
      </c>
      <c r="U20" s="273">
        <v>938360.62</v>
      </c>
      <c r="W20" s="100">
        <v>1854026.29</v>
      </c>
      <c r="Y20" s="100">
        <v>1164.56</v>
      </c>
      <c r="Z20" s="100">
        <v>1238767.8999999999</v>
      </c>
      <c r="AA20" s="100"/>
      <c r="AB20" s="129">
        <v>1649327.9</v>
      </c>
      <c r="AE20" s="129">
        <v>982750.52</v>
      </c>
      <c r="AF20" s="129">
        <v>283316.46999999997</v>
      </c>
      <c r="AI20" s="77">
        <f t="shared" si="0"/>
        <v>809360.79</v>
      </c>
      <c r="AJ20" s="44">
        <f t="shared" si="2"/>
        <v>297280.09999999998</v>
      </c>
      <c r="AK20" s="32">
        <f t="shared" si="3"/>
        <v>512080.69000000006</v>
      </c>
      <c r="AL20" s="29">
        <f t="shared" si="4"/>
        <v>3093958.75</v>
      </c>
      <c r="AM20" s="47">
        <f t="shared" si="5"/>
        <v>2915394.8899999997</v>
      </c>
      <c r="AN20" s="32">
        <f t="shared" si="1"/>
        <v>178563.86000000034</v>
      </c>
    </row>
    <row r="21" spans="1:40" x14ac:dyDescent="0.2">
      <c r="A21" s="107" t="s">
        <v>175</v>
      </c>
      <c r="B21" s="107" t="s">
        <v>176</v>
      </c>
      <c r="C21" s="107">
        <v>4248</v>
      </c>
      <c r="D21" s="107" t="s">
        <v>203</v>
      </c>
      <c r="E21" s="273" t="s">
        <v>203</v>
      </c>
      <c r="F21" s="127">
        <v>424462.86</v>
      </c>
      <c r="G21" s="127">
        <v>13143</v>
      </c>
      <c r="H21" s="127">
        <v>391202.9</v>
      </c>
      <c r="J21" s="273">
        <v>353730.25</v>
      </c>
      <c r="K21" s="273">
        <v>689203.28</v>
      </c>
      <c r="L21" s="273"/>
      <c r="N21" s="128">
        <v>22560</v>
      </c>
      <c r="P21" s="128">
        <v>154541.44</v>
      </c>
      <c r="Q21" s="128">
        <v>145.99</v>
      </c>
      <c r="R21" s="273"/>
      <c r="S21" s="273"/>
      <c r="T21" s="273">
        <v>720480.7</v>
      </c>
      <c r="U21" s="273">
        <v>909939.73</v>
      </c>
      <c r="W21" s="100">
        <v>1147336.8500000001</v>
      </c>
      <c r="Y21" s="100">
        <v>814.71</v>
      </c>
      <c r="Z21" s="100">
        <v>650390</v>
      </c>
      <c r="AA21" s="100"/>
      <c r="AB21" s="129">
        <v>1073470</v>
      </c>
      <c r="AE21" s="129">
        <v>452727.83</v>
      </c>
      <c r="AF21" s="129">
        <v>185107.3</v>
      </c>
      <c r="AI21" s="77">
        <f t="shared" si="0"/>
        <v>828808.76</v>
      </c>
      <c r="AJ21" s="44">
        <f t="shared" si="2"/>
        <v>177247.43</v>
      </c>
      <c r="AK21" s="32">
        <f t="shared" si="3"/>
        <v>651561.33000000007</v>
      </c>
      <c r="AL21" s="29">
        <f t="shared" si="4"/>
        <v>1798541.56</v>
      </c>
      <c r="AM21" s="47">
        <f t="shared" si="5"/>
        <v>1711305.1300000001</v>
      </c>
      <c r="AN21" s="32">
        <f t="shared" si="1"/>
        <v>87236.429999999935</v>
      </c>
    </row>
    <row r="22" spans="1:40" x14ac:dyDescent="0.2">
      <c r="A22" s="107" t="s">
        <v>175</v>
      </c>
      <c r="B22" s="107" t="s">
        <v>176</v>
      </c>
      <c r="C22" s="107">
        <v>4016</v>
      </c>
      <c r="D22" s="107" t="s">
        <v>205</v>
      </c>
      <c r="E22" s="273" t="s">
        <v>205</v>
      </c>
      <c r="F22" s="127">
        <v>1126412.7</v>
      </c>
      <c r="G22" s="127">
        <v>542433</v>
      </c>
      <c r="H22" s="127">
        <v>164432.98000000001</v>
      </c>
      <c r="J22" s="273">
        <v>753184.02</v>
      </c>
      <c r="K22" s="273">
        <v>250276.9</v>
      </c>
      <c r="L22" s="273"/>
      <c r="M22" s="128">
        <v>-50878</v>
      </c>
      <c r="N22" s="128">
        <v>62340</v>
      </c>
      <c r="P22" s="128">
        <v>223400</v>
      </c>
      <c r="Q22" s="128">
        <v>6767.99</v>
      </c>
      <c r="R22" s="273"/>
      <c r="S22" s="273"/>
      <c r="T22" s="273"/>
      <c r="U22" s="273">
        <v>1741975.93</v>
      </c>
      <c r="W22" s="100">
        <v>1211555.8600000001</v>
      </c>
      <c r="Z22" s="100">
        <v>242830</v>
      </c>
      <c r="AA22" s="100"/>
      <c r="AB22" s="129">
        <v>583008</v>
      </c>
      <c r="AE22" s="129">
        <v>546680.72</v>
      </c>
      <c r="AF22" s="129">
        <v>554413.13</v>
      </c>
      <c r="AI22" s="77">
        <f t="shared" si="0"/>
        <v>1833278.68</v>
      </c>
      <c r="AJ22" s="44">
        <f t="shared" si="2"/>
        <v>241629.99</v>
      </c>
      <c r="AK22" s="32">
        <f t="shared" si="3"/>
        <v>1591648.69</v>
      </c>
      <c r="AL22" s="29">
        <f t="shared" si="4"/>
        <v>1454385.86</v>
      </c>
      <c r="AM22" s="47">
        <f t="shared" si="5"/>
        <v>1684101.85</v>
      </c>
      <c r="AN22" s="32">
        <f t="shared" si="1"/>
        <v>-229715.99</v>
      </c>
    </row>
    <row r="23" spans="1:40" x14ac:dyDescent="0.2">
      <c r="A23" s="107" t="s">
        <v>175</v>
      </c>
      <c r="B23" s="107" t="s">
        <v>176</v>
      </c>
      <c r="C23" s="107">
        <v>1202</v>
      </c>
      <c r="D23" s="107" t="s">
        <v>207</v>
      </c>
      <c r="E23" s="273" t="s">
        <v>207</v>
      </c>
      <c r="F23" s="127">
        <v>378831.41</v>
      </c>
      <c r="G23" s="127">
        <v>0</v>
      </c>
      <c r="H23" s="127">
        <v>98835.19</v>
      </c>
      <c r="J23" s="273">
        <v>2115540.64</v>
      </c>
      <c r="K23" s="273">
        <v>614737.84</v>
      </c>
      <c r="L23" s="273"/>
      <c r="M23" s="128">
        <v>0</v>
      </c>
      <c r="N23" s="128">
        <v>26834.17</v>
      </c>
      <c r="P23" s="128">
        <v>146300</v>
      </c>
      <c r="Q23" s="128">
        <v>1405.5</v>
      </c>
      <c r="R23" s="273"/>
      <c r="S23" s="273"/>
      <c r="T23" s="273">
        <v>-20230</v>
      </c>
      <c r="U23" s="273">
        <v>2083742</v>
      </c>
      <c r="W23" s="100">
        <v>1251574.68</v>
      </c>
      <c r="Y23" s="100">
        <v>977.72</v>
      </c>
      <c r="Z23" s="100">
        <v>231750</v>
      </c>
      <c r="AA23" s="100">
        <v>12000</v>
      </c>
      <c r="AB23" s="129">
        <v>583300</v>
      </c>
      <c r="AE23" s="129">
        <v>623291.14</v>
      </c>
      <c r="AF23" s="129">
        <v>141911.21</v>
      </c>
      <c r="AI23" s="77">
        <f t="shared" si="0"/>
        <v>477666.6</v>
      </c>
      <c r="AJ23" s="44">
        <f t="shared" si="2"/>
        <v>174539.66999999998</v>
      </c>
      <c r="AK23" s="32">
        <f>AI23-AJ23</f>
        <v>303126.93</v>
      </c>
      <c r="AL23" s="29">
        <f t="shared" si="4"/>
        <v>1496302.4</v>
      </c>
      <c r="AM23" s="47">
        <f t="shared" si="5"/>
        <v>1348502.35</v>
      </c>
      <c r="AN23" s="32">
        <f t="shared" si="1"/>
        <v>147800.04999999981</v>
      </c>
    </row>
    <row r="24" spans="1:40" x14ac:dyDescent="0.2">
      <c r="A24" s="107" t="s">
        <v>179</v>
      </c>
      <c r="B24" s="107" t="s">
        <v>209</v>
      </c>
      <c r="C24" s="107">
        <v>6244</v>
      </c>
      <c r="D24" s="107" t="s">
        <v>212</v>
      </c>
      <c r="E24" s="273" t="s">
        <v>212</v>
      </c>
      <c r="F24" s="127">
        <v>980499.16</v>
      </c>
      <c r="G24" s="127">
        <v>0</v>
      </c>
      <c r="H24" s="127">
        <v>35369.519999999997</v>
      </c>
      <c r="J24" s="273">
        <v>56116.35</v>
      </c>
      <c r="K24" s="273">
        <v>311721.45</v>
      </c>
      <c r="L24" s="273"/>
      <c r="P24" s="128">
        <v>36600</v>
      </c>
      <c r="Q24" s="128">
        <v>2643691</v>
      </c>
      <c r="R24" s="273"/>
      <c r="S24" s="273">
        <v>-3180170.74</v>
      </c>
      <c r="T24" s="273">
        <v>736902.97</v>
      </c>
      <c r="U24" s="273">
        <v>3255627.81</v>
      </c>
      <c r="W24" s="100">
        <v>2734192.56</v>
      </c>
      <c r="Y24" s="100">
        <v>1808.97</v>
      </c>
      <c r="Z24" s="100">
        <v>807832</v>
      </c>
      <c r="AA24" s="100">
        <v>10500</v>
      </c>
      <c r="AB24" s="129">
        <v>1514062</v>
      </c>
      <c r="AC24" s="129">
        <v>21340</v>
      </c>
      <c r="AE24" s="129">
        <v>1501046.4</v>
      </c>
      <c r="AF24" s="129">
        <v>209500.38</v>
      </c>
      <c r="AI24" s="77">
        <f t="shared" si="0"/>
        <v>1015868.68</v>
      </c>
      <c r="AJ24" s="44">
        <f t="shared" si="2"/>
        <v>2680291</v>
      </c>
      <c r="AK24" s="32">
        <f t="shared" ref="AK24:AK70" si="6">AI24-AJ24</f>
        <v>-1664422.3199999998</v>
      </c>
      <c r="AL24" s="29">
        <f t="shared" si="4"/>
        <v>3554333.5300000003</v>
      </c>
      <c r="AM24" s="47">
        <f t="shared" si="5"/>
        <v>3245948.78</v>
      </c>
      <c r="AN24" s="32">
        <f t="shared" si="1"/>
        <v>308384.75000000047</v>
      </c>
    </row>
    <row r="25" spans="1:40" x14ac:dyDescent="0.2">
      <c r="A25" s="107" t="s">
        <v>179</v>
      </c>
      <c r="B25" s="107" t="s">
        <v>209</v>
      </c>
      <c r="C25" s="107">
        <v>4760</v>
      </c>
      <c r="D25" s="107" t="s">
        <v>213</v>
      </c>
      <c r="E25" s="273" t="s">
        <v>213</v>
      </c>
      <c r="F25" s="127">
        <v>608206.36</v>
      </c>
      <c r="G25" s="127">
        <v>0</v>
      </c>
      <c r="H25" s="127">
        <v>7613.91</v>
      </c>
      <c r="J25" s="273">
        <v>1298347.17</v>
      </c>
      <c r="K25" s="273">
        <v>353873.37</v>
      </c>
      <c r="L25" s="273"/>
      <c r="Q25" s="128"/>
      <c r="R25" s="273"/>
      <c r="S25" s="273">
        <v>45274.04</v>
      </c>
      <c r="T25" s="273"/>
      <c r="U25" s="273">
        <v>1812784.26</v>
      </c>
      <c r="W25" s="100">
        <v>1102883.55</v>
      </c>
      <c r="Y25" s="100">
        <v>181.83</v>
      </c>
      <c r="Z25" s="100">
        <v>981108</v>
      </c>
      <c r="AA25" s="100">
        <v>10500</v>
      </c>
      <c r="AB25" s="129">
        <v>1070178</v>
      </c>
      <c r="AD25" s="129">
        <v>3920</v>
      </c>
      <c r="AE25" s="129">
        <v>454683.85</v>
      </c>
      <c r="AF25" s="129">
        <v>137108.94</v>
      </c>
      <c r="AI25" s="77">
        <f t="shared" si="0"/>
        <v>615820.27</v>
      </c>
      <c r="AJ25" s="44">
        <f t="shared" si="2"/>
        <v>0</v>
      </c>
      <c r="AK25" s="32">
        <f t="shared" si="6"/>
        <v>615820.27</v>
      </c>
      <c r="AL25" s="29">
        <f t="shared" si="4"/>
        <v>2094673.3800000001</v>
      </c>
      <c r="AM25" s="47">
        <f t="shared" si="5"/>
        <v>1665890.79</v>
      </c>
      <c r="AN25" s="32">
        <f t="shared" si="1"/>
        <v>428782.59000000008</v>
      </c>
    </row>
    <row r="26" spans="1:40" x14ac:dyDescent="0.2">
      <c r="A26" s="107" t="s">
        <v>179</v>
      </c>
      <c r="B26" s="107" t="s">
        <v>209</v>
      </c>
      <c r="C26" s="107">
        <v>3665</v>
      </c>
      <c r="D26" s="107" t="s">
        <v>214</v>
      </c>
      <c r="E26" s="273" t="s">
        <v>214</v>
      </c>
      <c r="F26" s="127">
        <v>426604.99</v>
      </c>
      <c r="G26" s="127">
        <v>236888</v>
      </c>
      <c r="H26" s="127">
        <v>57109.49</v>
      </c>
      <c r="J26" s="273">
        <v>60283.64</v>
      </c>
      <c r="K26" s="273">
        <v>-20881.96</v>
      </c>
      <c r="L26" s="273"/>
      <c r="N26" s="128">
        <v>39095</v>
      </c>
      <c r="Q26" s="128"/>
      <c r="R26" s="273"/>
      <c r="S26" s="273">
        <v>-304977.48</v>
      </c>
      <c r="T26" s="273">
        <v>31.69</v>
      </c>
      <c r="U26" s="273">
        <v>1839928.23</v>
      </c>
      <c r="W26" s="100">
        <v>1453167.43</v>
      </c>
      <c r="Y26" s="100">
        <v>142.28</v>
      </c>
      <c r="Z26" s="100">
        <v>390023.1</v>
      </c>
      <c r="AA26" s="100">
        <v>28000</v>
      </c>
      <c r="AB26" s="129">
        <v>818355.1</v>
      </c>
      <c r="AD26" s="129">
        <v>2600</v>
      </c>
      <c r="AE26" s="129">
        <v>484663.02</v>
      </c>
      <c r="AF26" s="129">
        <v>171469.88</v>
      </c>
      <c r="AI26" s="77">
        <f t="shared" si="0"/>
        <v>720602.48</v>
      </c>
      <c r="AJ26" s="44">
        <f t="shared" si="2"/>
        <v>39095</v>
      </c>
      <c r="AK26" s="32">
        <f t="shared" si="6"/>
        <v>681507.48</v>
      </c>
      <c r="AL26" s="29">
        <f t="shared" si="4"/>
        <v>1871332.81</v>
      </c>
      <c r="AM26" s="47">
        <f t="shared" si="5"/>
        <v>1477088</v>
      </c>
      <c r="AN26" s="32">
        <f t="shared" si="1"/>
        <v>394244.81000000006</v>
      </c>
    </row>
    <row r="27" spans="1:40" x14ac:dyDescent="0.2">
      <c r="A27" s="107" t="s">
        <v>179</v>
      </c>
      <c r="B27" s="107" t="s">
        <v>209</v>
      </c>
      <c r="C27" s="107">
        <v>4355</v>
      </c>
      <c r="D27" s="107" t="s">
        <v>215</v>
      </c>
      <c r="E27" s="273" t="s">
        <v>215</v>
      </c>
      <c r="F27" s="127">
        <v>845898.43</v>
      </c>
      <c r="G27" s="127">
        <v>208496.93</v>
      </c>
      <c r="H27" s="127">
        <v>4794.6000000000004</v>
      </c>
      <c r="J27" s="273">
        <v>2431213.85</v>
      </c>
      <c r="K27" s="273">
        <v>725738.95</v>
      </c>
      <c r="L27" s="273"/>
      <c r="N27" s="128">
        <v>87200</v>
      </c>
      <c r="Q27" s="128"/>
      <c r="R27" s="273"/>
      <c r="S27" s="273"/>
      <c r="T27" s="273">
        <v>658351.73</v>
      </c>
      <c r="U27" s="273">
        <v>3263098.4</v>
      </c>
      <c r="W27" s="100">
        <v>1227468.8799999999</v>
      </c>
      <c r="Y27" s="100">
        <v>1005.61</v>
      </c>
      <c r="Z27" s="100">
        <v>840070</v>
      </c>
      <c r="AA27" s="100">
        <v>32700</v>
      </c>
      <c r="AB27" s="129">
        <v>1274340</v>
      </c>
      <c r="AE27" s="129">
        <v>438031.33</v>
      </c>
      <c r="AF27" s="129">
        <v>163947.53</v>
      </c>
      <c r="AI27" s="77">
        <f t="shared" si="0"/>
        <v>1059189.9600000002</v>
      </c>
      <c r="AJ27" s="44">
        <f t="shared" si="2"/>
        <v>87200</v>
      </c>
      <c r="AK27" s="32">
        <f t="shared" si="6"/>
        <v>971989.9600000002</v>
      </c>
      <c r="AL27" s="29">
        <f t="shared" si="4"/>
        <v>2101244.4900000002</v>
      </c>
      <c r="AM27" s="47">
        <f t="shared" si="5"/>
        <v>1876318.86</v>
      </c>
      <c r="AN27" s="32">
        <f t="shared" si="1"/>
        <v>224925.63000000012</v>
      </c>
    </row>
    <row r="28" spans="1:40" x14ac:dyDescent="0.2">
      <c r="A28" s="107" t="s">
        <v>179</v>
      </c>
      <c r="B28" s="107" t="s">
        <v>209</v>
      </c>
      <c r="C28" s="107">
        <v>2703</v>
      </c>
      <c r="D28" s="107" t="s">
        <v>216</v>
      </c>
      <c r="E28" s="273" t="s">
        <v>216</v>
      </c>
      <c r="F28" s="127">
        <v>311969.58</v>
      </c>
      <c r="G28" s="127">
        <v>0</v>
      </c>
      <c r="H28" s="127">
        <v>45033.73</v>
      </c>
      <c r="J28" s="273">
        <v>980577.63</v>
      </c>
      <c r="K28" s="273">
        <v>416145.66</v>
      </c>
      <c r="L28" s="273"/>
      <c r="N28" s="128">
        <v>60000</v>
      </c>
      <c r="Q28" s="128"/>
      <c r="R28" s="273"/>
      <c r="S28" s="273"/>
      <c r="T28" s="273">
        <v>-283980.59999999998</v>
      </c>
      <c r="U28" s="273">
        <v>3122820.6</v>
      </c>
      <c r="W28" s="100">
        <v>1093503.93</v>
      </c>
      <c r="Z28" s="100">
        <v>425472</v>
      </c>
      <c r="AA28" s="100">
        <v>20100</v>
      </c>
      <c r="AB28" s="129">
        <v>753746</v>
      </c>
      <c r="AC28" s="129">
        <v>6732</v>
      </c>
      <c r="AE28" s="129">
        <v>511410.65</v>
      </c>
      <c r="AF28" s="129">
        <v>222062.32</v>
      </c>
      <c r="AI28" s="77">
        <f t="shared" si="0"/>
        <v>357003.31</v>
      </c>
      <c r="AJ28" s="44">
        <f t="shared" si="2"/>
        <v>60000</v>
      </c>
      <c r="AK28" s="32">
        <f t="shared" si="6"/>
        <v>297003.31</v>
      </c>
      <c r="AL28" s="29">
        <f t="shared" si="4"/>
        <v>1539075.93</v>
      </c>
      <c r="AM28" s="47">
        <f t="shared" si="5"/>
        <v>1493950.97</v>
      </c>
      <c r="AN28" s="32">
        <f t="shared" si="1"/>
        <v>45124.959999999963</v>
      </c>
    </row>
    <row r="29" spans="1:40" x14ac:dyDescent="0.2">
      <c r="A29" s="107" t="s">
        <v>179</v>
      </c>
      <c r="B29" s="107" t="s">
        <v>209</v>
      </c>
      <c r="C29" s="107">
        <v>3283</v>
      </c>
      <c r="D29" s="107" t="s">
        <v>217</v>
      </c>
      <c r="E29" s="273" t="s">
        <v>217</v>
      </c>
      <c r="F29" s="127">
        <v>449300.57</v>
      </c>
      <c r="G29" s="127">
        <v>6880</v>
      </c>
      <c r="H29" s="127">
        <v>18242.82</v>
      </c>
      <c r="J29" s="273">
        <v>1394392.52</v>
      </c>
      <c r="K29" s="273">
        <v>750922.25</v>
      </c>
      <c r="L29" s="273"/>
      <c r="N29" s="128">
        <v>0</v>
      </c>
      <c r="P29" s="128">
        <v>1630981</v>
      </c>
      <c r="Q29" s="128">
        <v>922.17</v>
      </c>
      <c r="R29" s="273"/>
      <c r="S29" s="273"/>
      <c r="T29" s="273">
        <v>-867201.27</v>
      </c>
      <c r="U29" s="273">
        <v>2219243.12</v>
      </c>
      <c r="W29" s="100">
        <v>972894.86</v>
      </c>
      <c r="Y29" s="100">
        <v>844.23</v>
      </c>
      <c r="Z29" s="100">
        <v>473512.5</v>
      </c>
      <c r="AA29" s="100">
        <v>9000</v>
      </c>
      <c r="AB29" s="129">
        <v>1078807.5</v>
      </c>
      <c r="AD29" s="129">
        <v>12052</v>
      </c>
      <c r="AE29" s="129">
        <v>542826.18999999994</v>
      </c>
      <c r="AF29" s="129">
        <v>176557.26</v>
      </c>
      <c r="AI29" s="77">
        <f t="shared" si="0"/>
        <v>474423.39</v>
      </c>
      <c r="AJ29" s="44">
        <f t="shared" si="2"/>
        <v>1631903.17</v>
      </c>
      <c r="AK29" s="32">
        <f t="shared" si="6"/>
        <v>-1157479.7799999998</v>
      </c>
      <c r="AL29" s="29">
        <f t="shared" si="4"/>
        <v>1456251.5899999999</v>
      </c>
      <c r="AM29" s="47">
        <f t="shared" si="5"/>
        <v>1810242.95</v>
      </c>
      <c r="AN29" s="32">
        <f t="shared" si="1"/>
        <v>-353991.3600000001</v>
      </c>
    </row>
    <row r="30" spans="1:40" x14ac:dyDescent="0.2">
      <c r="A30" s="107" t="s">
        <v>179</v>
      </c>
      <c r="B30" s="107" t="s">
        <v>209</v>
      </c>
      <c r="C30" s="107">
        <v>1804</v>
      </c>
      <c r="D30" s="107" t="s">
        <v>218</v>
      </c>
      <c r="E30" s="273" t="s">
        <v>218</v>
      </c>
      <c r="F30" s="127">
        <v>393427.54</v>
      </c>
      <c r="G30" s="127">
        <v>51000</v>
      </c>
      <c r="H30" s="127">
        <v>9209.2800000000007</v>
      </c>
      <c r="J30" s="273">
        <v>769578.83</v>
      </c>
      <c r="K30" s="273">
        <v>319083.62</v>
      </c>
      <c r="L30" s="273"/>
      <c r="P30" s="128">
        <v>85429</v>
      </c>
      <c r="Q30" s="128"/>
      <c r="R30" s="273"/>
      <c r="S30" s="273">
        <v>-175330.9</v>
      </c>
      <c r="T30" s="273"/>
      <c r="U30" s="273">
        <v>1260515.6599999999</v>
      </c>
      <c r="W30" s="100">
        <v>1091873.1299999999</v>
      </c>
      <c r="Y30" s="100">
        <v>384.07</v>
      </c>
      <c r="Z30" s="100">
        <v>164168.4</v>
      </c>
      <c r="AA30" s="100"/>
      <c r="AB30" s="129">
        <v>466712.4</v>
      </c>
      <c r="AE30" s="129">
        <v>228647.92</v>
      </c>
      <c r="AF30" s="129">
        <v>160125.76999999999</v>
      </c>
      <c r="AI30" s="77">
        <f t="shared" si="0"/>
        <v>453636.82</v>
      </c>
      <c r="AJ30" s="44">
        <f t="shared" si="2"/>
        <v>85429</v>
      </c>
      <c r="AK30" s="32">
        <f t="shared" si="6"/>
        <v>368207.82</v>
      </c>
      <c r="AL30" s="29">
        <f t="shared" si="4"/>
        <v>1256425.5999999999</v>
      </c>
      <c r="AM30" s="47">
        <f t="shared" si="5"/>
        <v>855486.09000000008</v>
      </c>
      <c r="AN30" s="32">
        <f t="shared" si="1"/>
        <v>400939.50999999978</v>
      </c>
    </row>
    <row r="31" spans="1:40" x14ac:dyDescent="0.2">
      <c r="A31" s="107" t="s">
        <v>179</v>
      </c>
      <c r="B31" s="107" t="s">
        <v>209</v>
      </c>
      <c r="C31" s="107">
        <v>2904</v>
      </c>
      <c r="D31" s="107" t="s">
        <v>219</v>
      </c>
      <c r="E31" s="273" t="s">
        <v>219</v>
      </c>
      <c r="F31" s="127">
        <v>553548.31999999995</v>
      </c>
      <c r="G31" s="127">
        <v>3401</v>
      </c>
      <c r="H31" s="127">
        <v>19709</v>
      </c>
      <c r="I31" s="127">
        <v>76900</v>
      </c>
      <c r="J31" s="273">
        <v>513863</v>
      </c>
      <c r="K31" s="273">
        <v>562299.48</v>
      </c>
      <c r="L31" s="273"/>
      <c r="N31" s="128">
        <v>79900</v>
      </c>
      <c r="P31" s="128">
        <v>582019.24</v>
      </c>
      <c r="Q31" s="128"/>
      <c r="R31" s="273"/>
      <c r="S31" s="273"/>
      <c r="T31" s="273">
        <v>-2023333.44</v>
      </c>
      <c r="U31" s="273">
        <v>3095144.84</v>
      </c>
      <c r="W31" s="100">
        <v>731935.6</v>
      </c>
      <c r="Y31" s="100">
        <v>696.82</v>
      </c>
      <c r="Z31" s="100">
        <v>819663</v>
      </c>
      <c r="AA31" s="100">
        <v>439800</v>
      </c>
      <c r="AB31" s="129">
        <v>1182804</v>
      </c>
      <c r="AE31" s="129">
        <v>526836.47999999998</v>
      </c>
      <c r="AF31" s="129">
        <v>205872.78</v>
      </c>
      <c r="AI31" s="77">
        <f t="shared" si="0"/>
        <v>653558.31999999995</v>
      </c>
      <c r="AJ31" s="44">
        <f t="shared" si="2"/>
        <v>661919.24</v>
      </c>
      <c r="AK31" s="32">
        <f t="shared" si="6"/>
        <v>-8360.9200000000419</v>
      </c>
      <c r="AL31" s="29">
        <f t="shared" si="4"/>
        <v>1992095.42</v>
      </c>
      <c r="AM31" s="47">
        <f t="shared" si="5"/>
        <v>1915513.26</v>
      </c>
      <c r="AN31" s="32">
        <f t="shared" si="1"/>
        <v>76582.159999999916</v>
      </c>
    </row>
    <row r="32" spans="1:40" x14ac:dyDescent="0.2">
      <c r="A32" s="107" t="s">
        <v>179</v>
      </c>
      <c r="B32" s="107" t="s">
        <v>209</v>
      </c>
      <c r="C32" s="107">
        <v>6953</v>
      </c>
      <c r="D32" s="107" t="s">
        <v>220</v>
      </c>
      <c r="E32" s="273" t="s">
        <v>220</v>
      </c>
      <c r="F32" s="127">
        <v>1112260.3500000001</v>
      </c>
      <c r="G32" s="127">
        <v>0</v>
      </c>
      <c r="H32" s="127">
        <v>55431.81</v>
      </c>
      <c r="J32" s="273">
        <v>358787.33</v>
      </c>
      <c r="K32" s="273">
        <v>1760703.67</v>
      </c>
      <c r="L32" s="273"/>
      <c r="N32" s="128">
        <v>479214</v>
      </c>
      <c r="Q32" s="128"/>
      <c r="R32" s="273"/>
      <c r="S32" s="273"/>
      <c r="T32" s="273"/>
      <c r="U32" s="273">
        <v>11903501.289999999</v>
      </c>
      <c r="W32" s="100">
        <v>2507391.77</v>
      </c>
      <c r="AA32" s="100">
        <v>317885</v>
      </c>
      <c r="AB32" s="129">
        <v>627600</v>
      </c>
      <c r="AE32" s="129">
        <v>1124031.07</v>
      </c>
      <c r="AF32" s="129">
        <v>494126.82</v>
      </c>
      <c r="AG32" s="129">
        <v>8337</v>
      </c>
      <c r="AI32" s="77">
        <f t="shared" si="0"/>
        <v>1167692.1600000001</v>
      </c>
      <c r="AJ32" s="44">
        <f t="shared" si="2"/>
        <v>479214</v>
      </c>
      <c r="AK32" s="32">
        <f t="shared" si="6"/>
        <v>688478.16000000015</v>
      </c>
      <c r="AL32" s="29">
        <f t="shared" si="4"/>
        <v>2825276.77</v>
      </c>
      <c r="AM32" s="47">
        <f t="shared" si="5"/>
        <v>2254094.89</v>
      </c>
      <c r="AN32" s="32">
        <f t="shared" si="1"/>
        <v>571181.87999999989</v>
      </c>
    </row>
    <row r="33" spans="1:40" x14ac:dyDescent="0.2">
      <c r="A33" s="107" t="s">
        <v>179</v>
      </c>
      <c r="B33" s="107" t="s">
        <v>209</v>
      </c>
      <c r="C33" s="107">
        <v>5358</v>
      </c>
      <c r="D33" s="107" t="s">
        <v>221</v>
      </c>
      <c r="E33" s="273" t="s">
        <v>221</v>
      </c>
      <c r="F33" s="127">
        <v>519562.68</v>
      </c>
      <c r="G33" s="127">
        <v>0</v>
      </c>
      <c r="H33" s="127">
        <v>45562.48</v>
      </c>
      <c r="J33" s="273">
        <v>1897726.42</v>
      </c>
      <c r="K33" s="273">
        <v>5553</v>
      </c>
      <c r="L33" s="273"/>
      <c r="Q33" s="128"/>
      <c r="R33" s="273"/>
      <c r="S33" s="273"/>
      <c r="T33" s="273">
        <v>-2055911.2</v>
      </c>
      <c r="U33" s="273">
        <v>4127803.68</v>
      </c>
      <c r="W33" s="100">
        <v>821266.61</v>
      </c>
      <c r="X33" s="100">
        <v>183775</v>
      </c>
      <c r="Y33" s="100">
        <v>315.55</v>
      </c>
      <c r="Z33" s="100">
        <v>1521540</v>
      </c>
      <c r="AA33" s="100"/>
      <c r="AB33" s="129">
        <v>1383713</v>
      </c>
      <c r="AE33" s="129">
        <v>608143.18999999994</v>
      </c>
      <c r="AF33" s="129">
        <v>110091.87</v>
      </c>
      <c r="AI33" s="77">
        <f t="shared" si="0"/>
        <v>565125.16</v>
      </c>
      <c r="AJ33" s="44">
        <f t="shared" si="2"/>
        <v>0</v>
      </c>
      <c r="AK33" s="32">
        <f t="shared" si="6"/>
        <v>565125.16</v>
      </c>
      <c r="AL33" s="29">
        <f t="shared" si="4"/>
        <v>2526897.16</v>
      </c>
      <c r="AM33" s="47">
        <f t="shared" si="5"/>
        <v>2101948.06</v>
      </c>
      <c r="AN33" s="32">
        <f t="shared" si="1"/>
        <v>424949.10000000009</v>
      </c>
    </row>
    <row r="34" spans="1:40" x14ac:dyDescent="0.2">
      <c r="A34" s="107" t="s">
        <v>179</v>
      </c>
      <c r="B34" s="107" t="s">
        <v>209</v>
      </c>
      <c r="C34" s="107">
        <v>1450</v>
      </c>
      <c r="D34" s="107" t="s">
        <v>222</v>
      </c>
      <c r="E34" s="273" t="s">
        <v>222</v>
      </c>
      <c r="F34" s="127">
        <v>437123.98</v>
      </c>
      <c r="G34" s="127">
        <v>53500</v>
      </c>
      <c r="H34" s="127">
        <v>42119.75</v>
      </c>
      <c r="J34" s="273">
        <v>791369.87</v>
      </c>
      <c r="K34" s="273">
        <v>225965.6</v>
      </c>
      <c r="L34" s="273"/>
      <c r="Q34" s="128"/>
      <c r="R34" s="273"/>
      <c r="S34" s="273"/>
      <c r="T34" s="273">
        <v>-468797.65</v>
      </c>
      <c r="U34" s="273">
        <v>1873318.11</v>
      </c>
      <c r="W34" s="100">
        <v>1075762.58</v>
      </c>
      <c r="Y34" s="100">
        <v>383.46</v>
      </c>
      <c r="Z34" s="100">
        <v>500220</v>
      </c>
      <c r="AA34" s="100"/>
      <c r="AB34" s="129">
        <v>804257</v>
      </c>
      <c r="AD34" s="129">
        <v>3760</v>
      </c>
      <c r="AE34" s="129">
        <v>541959.85</v>
      </c>
      <c r="AF34" s="129">
        <v>71314.45</v>
      </c>
      <c r="AI34" s="77">
        <f t="shared" si="0"/>
        <v>532743.73</v>
      </c>
      <c r="AJ34" s="44">
        <f t="shared" si="2"/>
        <v>0</v>
      </c>
      <c r="AK34" s="32">
        <f t="shared" si="6"/>
        <v>532743.73</v>
      </c>
      <c r="AL34" s="29">
        <f t="shared" si="4"/>
        <v>1576366.04</v>
      </c>
      <c r="AM34" s="47">
        <f t="shared" si="5"/>
        <v>1421291.3</v>
      </c>
      <c r="AN34" s="32">
        <f t="shared" si="1"/>
        <v>155074.74</v>
      </c>
    </row>
    <row r="35" spans="1:40" x14ac:dyDescent="0.2">
      <c r="A35" s="107" t="s">
        <v>179</v>
      </c>
      <c r="B35" s="107" t="s">
        <v>209</v>
      </c>
      <c r="C35" s="107">
        <v>1590</v>
      </c>
      <c r="D35" s="107" t="s">
        <v>223</v>
      </c>
      <c r="E35" s="273" t="s">
        <v>223</v>
      </c>
      <c r="F35" s="127">
        <v>321791.11</v>
      </c>
      <c r="G35" s="127">
        <v>11022</v>
      </c>
      <c r="H35" s="127">
        <v>17622.939999999999</v>
      </c>
      <c r="J35" s="273">
        <v>783024.62</v>
      </c>
      <c r="K35" s="273">
        <v>425467.3</v>
      </c>
      <c r="L35" s="273">
        <v>1</v>
      </c>
      <c r="Q35" s="128"/>
      <c r="R35" s="273"/>
      <c r="S35" s="273"/>
      <c r="T35" s="273"/>
      <c r="U35" s="273">
        <v>2563303.2200000002</v>
      </c>
      <c r="W35" s="100">
        <v>858500.29</v>
      </c>
      <c r="Y35" s="100">
        <v>96</v>
      </c>
      <c r="Z35" s="100">
        <v>431305.5</v>
      </c>
      <c r="AA35" s="100"/>
      <c r="AB35" s="129">
        <v>558106.5</v>
      </c>
      <c r="AD35" s="129">
        <v>655</v>
      </c>
      <c r="AE35" s="129">
        <v>319164.99</v>
      </c>
      <c r="AF35" s="129">
        <v>185031.48</v>
      </c>
      <c r="AI35" s="77">
        <f t="shared" si="0"/>
        <v>350436.05</v>
      </c>
      <c r="AJ35" s="44">
        <f t="shared" si="2"/>
        <v>0</v>
      </c>
      <c r="AK35" s="32">
        <f t="shared" si="6"/>
        <v>350436.05</v>
      </c>
      <c r="AL35" s="29">
        <f t="shared" si="4"/>
        <v>1289901.79</v>
      </c>
      <c r="AM35" s="47">
        <f t="shared" si="5"/>
        <v>1062957.97</v>
      </c>
      <c r="AN35" s="32">
        <f t="shared" si="1"/>
        <v>226943.82000000007</v>
      </c>
    </row>
    <row r="36" spans="1:40" x14ac:dyDescent="0.2">
      <c r="A36" s="107" t="s">
        <v>182</v>
      </c>
      <c r="B36" s="107" t="s">
        <v>225</v>
      </c>
      <c r="C36" s="107">
        <v>6255</v>
      </c>
      <c r="D36" s="107" t="s">
        <v>227</v>
      </c>
      <c r="E36" s="273" t="s">
        <v>227</v>
      </c>
      <c r="F36" s="127">
        <v>1369462.35</v>
      </c>
      <c r="G36" s="127">
        <v>3378</v>
      </c>
      <c r="H36" s="127">
        <v>38467.449999999997</v>
      </c>
      <c r="J36" s="273">
        <v>889382.22</v>
      </c>
      <c r="K36" s="273">
        <v>155913</v>
      </c>
      <c r="L36" s="273"/>
      <c r="N36" s="128">
        <v>22529.45</v>
      </c>
      <c r="Q36" s="128">
        <v>5000</v>
      </c>
      <c r="R36" s="273">
        <v>200000</v>
      </c>
      <c r="S36" s="273"/>
      <c r="T36" s="273">
        <v>257920</v>
      </c>
      <c r="U36" s="273">
        <v>3551030.77</v>
      </c>
      <c r="W36" s="100">
        <v>938880.6</v>
      </c>
      <c r="Y36" s="100">
        <v>2323.9299999999998</v>
      </c>
      <c r="Z36" s="100">
        <v>1249621.8999999999</v>
      </c>
      <c r="AA36" s="100"/>
      <c r="AB36" s="129">
        <v>1684411.9</v>
      </c>
      <c r="AD36" s="129">
        <v>6309</v>
      </c>
      <c r="AE36" s="129">
        <v>411626.68</v>
      </c>
      <c r="AF36" s="129">
        <v>136178.56</v>
      </c>
      <c r="AI36" s="77">
        <f t="shared" si="0"/>
        <v>1411307.8</v>
      </c>
      <c r="AJ36" s="44">
        <f t="shared" si="2"/>
        <v>27529.45</v>
      </c>
      <c r="AK36" s="32">
        <f t="shared" si="6"/>
        <v>1383778.35</v>
      </c>
      <c r="AL36" s="29">
        <f t="shared" si="4"/>
        <v>2190826.4299999997</v>
      </c>
      <c r="AM36" s="47">
        <f t="shared" si="5"/>
        <v>2238526.14</v>
      </c>
      <c r="AN36" s="32">
        <f t="shared" si="1"/>
        <v>-47699.710000000428</v>
      </c>
    </row>
    <row r="37" spans="1:40" x14ac:dyDescent="0.2">
      <c r="A37" s="107" t="s">
        <v>182</v>
      </c>
      <c r="B37" s="107" t="s">
        <v>225</v>
      </c>
      <c r="C37" s="107">
        <v>4295</v>
      </c>
      <c r="D37" s="107" t="s">
        <v>228</v>
      </c>
      <c r="E37" s="273" t="s">
        <v>228</v>
      </c>
      <c r="F37" s="127">
        <v>472219.26</v>
      </c>
      <c r="G37" s="127">
        <v>168997.88</v>
      </c>
      <c r="H37" s="127">
        <v>22161.56</v>
      </c>
      <c r="J37" s="273">
        <v>546936.06999999995</v>
      </c>
      <c r="K37" s="273">
        <v>460594.31</v>
      </c>
      <c r="L37" s="273"/>
      <c r="N37" s="128">
        <v>22365.56</v>
      </c>
      <c r="Q37" s="128">
        <v>3838.41</v>
      </c>
      <c r="R37" s="273"/>
      <c r="S37" s="273"/>
      <c r="T37" s="273">
        <v>618444.69999999995</v>
      </c>
      <c r="U37" s="273">
        <v>1930924.79</v>
      </c>
      <c r="W37" s="100">
        <v>426234.89</v>
      </c>
      <c r="Y37" s="100">
        <v>1508.14</v>
      </c>
      <c r="Z37" s="100">
        <v>472566</v>
      </c>
      <c r="AA37" s="100"/>
      <c r="AB37" s="129">
        <v>670290</v>
      </c>
      <c r="AE37" s="129">
        <v>538332.74</v>
      </c>
      <c r="AF37" s="129">
        <v>181771.18</v>
      </c>
      <c r="AI37" s="77">
        <f t="shared" si="0"/>
        <v>663378.70000000007</v>
      </c>
      <c r="AJ37" s="44">
        <f t="shared" si="2"/>
        <v>26203.97</v>
      </c>
      <c r="AK37" s="32">
        <f t="shared" si="6"/>
        <v>637174.7300000001</v>
      </c>
      <c r="AL37" s="29">
        <f t="shared" si="4"/>
        <v>900309.03</v>
      </c>
      <c r="AM37" s="47">
        <f t="shared" si="5"/>
        <v>1390393.92</v>
      </c>
      <c r="AN37" s="32">
        <f t="shared" si="1"/>
        <v>-490084.8899999999</v>
      </c>
    </row>
    <row r="38" spans="1:40" x14ac:dyDescent="0.2">
      <c r="A38" s="107" t="s">
        <v>182</v>
      </c>
      <c r="B38" s="107" t="s">
        <v>225</v>
      </c>
      <c r="C38" s="107">
        <v>5791</v>
      </c>
      <c r="D38" s="107" t="s">
        <v>229</v>
      </c>
      <c r="E38" s="273" t="s">
        <v>229</v>
      </c>
      <c r="F38" s="127">
        <v>344392.89</v>
      </c>
      <c r="G38" s="127">
        <v>36138</v>
      </c>
      <c r="H38" s="127">
        <v>14050.36</v>
      </c>
      <c r="J38" s="273">
        <v>325655.32</v>
      </c>
      <c r="K38" s="273">
        <v>362701.69</v>
      </c>
      <c r="L38" s="273"/>
      <c r="N38" s="128">
        <v>46464.49</v>
      </c>
      <c r="P38" s="128">
        <v>387788</v>
      </c>
      <c r="Q38" s="128">
        <v>9069.35</v>
      </c>
      <c r="R38" s="273"/>
      <c r="S38" s="273"/>
      <c r="T38" s="273">
        <v>331434.3</v>
      </c>
      <c r="U38" s="273">
        <v>2854572.07</v>
      </c>
      <c r="W38" s="100">
        <v>1067996.3</v>
      </c>
      <c r="Y38" s="100">
        <v>242.99</v>
      </c>
      <c r="Z38" s="100">
        <v>177678</v>
      </c>
      <c r="AA38" s="100"/>
      <c r="AB38" s="129">
        <v>691950</v>
      </c>
      <c r="AC38" s="129">
        <v>72805</v>
      </c>
      <c r="AD38" s="129">
        <v>15278</v>
      </c>
      <c r="AE38" s="129">
        <v>635423.68000000005</v>
      </c>
      <c r="AF38" s="129">
        <v>268261.34000000003</v>
      </c>
      <c r="AI38" s="77">
        <f t="shared" si="0"/>
        <v>394581.25</v>
      </c>
      <c r="AJ38" s="44">
        <f t="shared" si="2"/>
        <v>443321.83999999997</v>
      </c>
      <c r="AK38" s="32">
        <f t="shared" si="6"/>
        <v>-48740.589999999967</v>
      </c>
      <c r="AL38" s="29">
        <f t="shared" si="4"/>
        <v>1245917.29</v>
      </c>
      <c r="AM38" s="47">
        <f t="shared" si="5"/>
        <v>1683718.0200000003</v>
      </c>
      <c r="AN38" s="32">
        <f t="shared" si="1"/>
        <v>-437800.73000000021</v>
      </c>
    </row>
    <row r="39" spans="1:40" x14ac:dyDescent="0.2">
      <c r="A39" s="107" t="s">
        <v>182</v>
      </c>
      <c r="B39" s="107" t="s">
        <v>225</v>
      </c>
      <c r="C39" s="107">
        <v>2483</v>
      </c>
      <c r="D39" s="107" t="s">
        <v>230</v>
      </c>
      <c r="E39" s="273" t="s">
        <v>230</v>
      </c>
      <c r="F39" s="127">
        <v>603250.73</v>
      </c>
      <c r="G39" s="127">
        <v>33847.949999999997</v>
      </c>
      <c r="H39" s="127">
        <v>26483.7</v>
      </c>
      <c r="J39" s="273">
        <v>626127.75</v>
      </c>
      <c r="K39" s="273">
        <v>127693.77</v>
      </c>
      <c r="L39" s="273"/>
      <c r="N39" s="128">
        <v>25143</v>
      </c>
      <c r="P39" s="128">
        <v>128270</v>
      </c>
      <c r="Q39" s="128">
        <v>0</v>
      </c>
      <c r="R39" s="273">
        <v>0</v>
      </c>
      <c r="S39" s="273"/>
      <c r="T39" s="273">
        <v>264511</v>
      </c>
      <c r="U39" s="273">
        <v>1440362.48</v>
      </c>
      <c r="W39" s="100">
        <v>618591</v>
      </c>
      <c r="Y39" s="100">
        <v>1018.73</v>
      </c>
      <c r="Z39" s="100">
        <v>405016.5</v>
      </c>
      <c r="AA39" s="100">
        <v>50000</v>
      </c>
      <c r="AB39" s="129">
        <v>530176.5</v>
      </c>
      <c r="AC39" s="129">
        <v>10177</v>
      </c>
      <c r="AE39" s="129">
        <v>526279.12</v>
      </c>
      <c r="AF39" s="129">
        <v>156313.12</v>
      </c>
      <c r="AI39" s="77">
        <f t="shared" si="0"/>
        <v>663582.37999999989</v>
      </c>
      <c r="AJ39" s="44">
        <f t="shared" si="2"/>
        <v>153413</v>
      </c>
      <c r="AK39" s="32">
        <f t="shared" si="6"/>
        <v>510169.37999999989</v>
      </c>
      <c r="AL39" s="29">
        <f t="shared" si="4"/>
        <v>1074626.23</v>
      </c>
      <c r="AM39" s="47">
        <f t="shared" si="5"/>
        <v>1222945.7400000002</v>
      </c>
      <c r="AN39" s="32">
        <f t="shared" si="1"/>
        <v>-148319.51000000024</v>
      </c>
    </row>
    <row r="40" spans="1:40" x14ac:dyDescent="0.2">
      <c r="A40" s="107" t="s">
        <v>182</v>
      </c>
      <c r="B40" s="107" t="s">
        <v>225</v>
      </c>
      <c r="C40" s="107">
        <v>2151</v>
      </c>
      <c r="D40" s="107" t="s">
        <v>231</v>
      </c>
      <c r="E40" s="273" t="s">
        <v>231</v>
      </c>
      <c r="F40" s="127">
        <v>434662.68</v>
      </c>
      <c r="G40" s="127">
        <v>4306.3</v>
      </c>
      <c r="H40" s="127">
        <v>24771.83</v>
      </c>
      <c r="J40" s="273">
        <v>110835.48</v>
      </c>
      <c r="K40" s="273">
        <v>301722.68</v>
      </c>
      <c r="L40" s="273"/>
      <c r="N40" s="128">
        <v>13750</v>
      </c>
      <c r="P40" s="128">
        <v>97302.92</v>
      </c>
      <c r="Q40" s="128"/>
      <c r="R40" s="273">
        <v>60990</v>
      </c>
      <c r="S40" s="273"/>
      <c r="T40" s="273">
        <v>215667.83</v>
      </c>
      <c r="U40" s="273">
        <v>455164.99</v>
      </c>
      <c r="W40" s="100">
        <v>783692.03</v>
      </c>
      <c r="Y40" s="100">
        <v>779.98</v>
      </c>
      <c r="Z40" s="100">
        <v>540838.12</v>
      </c>
      <c r="AA40" s="100"/>
      <c r="AB40" s="129">
        <v>950618.12</v>
      </c>
      <c r="AC40" s="129">
        <v>5540</v>
      </c>
      <c r="AE40" s="129">
        <v>398747.59</v>
      </c>
      <c r="AF40" s="129">
        <v>59776.33</v>
      </c>
      <c r="AI40" s="77">
        <f t="shared" si="0"/>
        <v>463740.81</v>
      </c>
      <c r="AJ40" s="44">
        <f t="shared" si="2"/>
        <v>111052.92</v>
      </c>
      <c r="AK40" s="32">
        <f t="shared" si="6"/>
        <v>352687.89</v>
      </c>
      <c r="AL40" s="29">
        <f t="shared" si="4"/>
        <v>1325310.1299999999</v>
      </c>
      <c r="AM40" s="47">
        <f t="shared" si="5"/>
        <v>1414682.04</v>
      </c>
      <c r="AN40" s="32">
        <f t="shared" si="1"/>
        <v>-89371.910000000149</v>
      </c>
    </row>
    <row r="41" spans="1:40" x14ac:dyDescent="0.2">
      <c r="A41" s="107" t="s">
        <v>182</v>
      </c>
      <c r="B41" s="107" t="s">
        <v>225</v>
      </c>
      <c r="C41" s="107">
        <v>2636</v>
      </c>
      <c r="D41" s="107" t="s">
        <v>232</v>
      </c>
      <c r="E41" s="273" t="s">
        <v>232</v>
      </c>
      <c r="F41" s="127">
        <v>527909.89</v>
      </c>
      <c r="G41" s="127">
        <v>2103</v>
      </c>
      <c r="H41" s="127">
        <v>17056.150000000001</v>
      </c>
      <c r="J41" s="273">
        <v>376342.7</v>
      </c>
      <c r="K41" s="273">
        <v>202046.81</v>
      </c>
      <c r="L41" s="273"/>
      <c r="N41" s="128">
        <v>17757</v>
      </c>
      <c r="P41" s="128">
        <v>162203.94</v>
      </c>
      <c r="Q41" s="128">
        <v>6209.3</v>
      </c>
      <c r="R41" s="273">
        <v>0</v>
      </c>
      <c r="S41" s="273"/>
      <c r="T41" s="273">
        <v>132507.78</v>
      </c>
      <c r="U41" s="273">
        <v>1976836.89</v>
      </c>
      <c r="W41" s="100">
        <v>505333.99</v>
      </c>
      <c r="Y41" s="100">
        <v>729.43</v>
      </c>
      <c r="Z41" s="100">
        <v>488513.4</v>
      </c>
      <c r="AA41" s="100"/>
      <c r="AB41" s="129">
        <v>710755.4</v>
      </c>
      <c r="AD41" s="129">
        <v>5360</v>
      </c>
      <c r="AE41" s="129">
        <v>261154.85</v>
      </c>
      <c r="AF41" s="129">
        <v>126067.99</v>
      </c>
      <c r="AI41" s="77">
        <f t="shared" si="0"/>
        <v>547069.04</v>
      </c>
      <c r="AJ41" s="44">
        <f t="shared" si="2"/>
        <v>186170.23999999999</v>
      </c>
      <c r="AK41" s="32">
        <f t="shared" si="6"/>
        <v>360898.80000000005</v>
      </c>
      <c r="AL41" s="29">
        <f t="shared" si="4"/>
        <v>994576.82000000007</v>
      </c>
      <c r="AM41" s="47">
        <f t="shared" si="5"/>
        <v>1103338.24</v>
      </c>
      <c r="AN41" s="32">
        <f t="shared" si="1"/>
        <v>-108761.41999999993</v>
      </c>
    </row>
    <row r="42" spans="1:40" x14ac:dyDescent="0.2">
      <c r="A42" s="107" t="s">
        <v>182</v>
      </c>
      <c r="B42" s="107" t="s">
        <v>225</v>
      </c>
      <c r="C42" s="107">
        <v>4545</v>
      </c>
      <c r="D42" s="107" t="s">
        <v>233</v>
      </c>
      <c r="E42" s="273" t="s">
        <v>233</v>
      </c>
      <c r="F42" s="127">
        <v>763598.53</v>
      </c>
      <c r="G42" s="127">
        <v>21647</v>
      </c>
      <c r="H42" s="127">
        <v>50172.71</v>
      </c>
      <c r="J42" s="273">
        <v>675229.99</v>
      </c>
      <c r="K42" s="273">
        <v>389418.88</v>
      </c>
      <c r="L42" s="273"/>
      <c r="N42" s="128">
        <v>17726</v>
      </c>
      <c r="P42" s="128">
        <v>160345</v>
      </c>
      <c r="Q42" s="128">
        <v>3217.66</v>
      </c>
      <c r="R42" s="273"/>
      <c r="S42" s="273"/>
      <c r="T42" s="273">
        <v>353276.99</v>
      </c>
      <c r="U42" s="273">
        <v>1732965.71</v>
      </c>
      <c r="W42" s="100">
        <v>1059021.4099999999</v>
      </c>
      <c r="Y42" s="100">
        <v>1123.27</v>
      </c>
      <c r="Z42" s="100">
        <v>366647</v>
      </c>
      <c r="AA42" s="100"/>
      <c r="AB42" s="129">
        <v>913997</v>
      </c>
      <c r="AC42" s="129">
        <v>13040</v>
      </c>
      <c r="AD42" s="129">
        <v>6079</v>
      </c>
      <c r="AE42" s="129">
        <v>651503.93000000005</v>
      </c>
      <c r="AF42" s="129">
        <v>150396.70000000001</v>
      </c>
      <c r="AI42" s="77">
        <f t="shared" si="0"/>
        <v>835418.24</v>
      </c>
      <c r="AJ42" s="44">
        <f t="shared" si="2"/>
        <v>181288.66</v>
      </c>
      <c r="AK42" s="32">
        <f t="shared" si="6"/>
        <v>654129.57999999996</v>
      </c>
      <c r="AL42" s="29">
        <f t="shared" si="4"/>
        <v>1426791.68</v>
      </c>
      <c r="AM42" s="47">
        <f t="shared" si="5"/>
        <v>1735016.6300000001</v>
      </c>
      <c r="AN42" s="32">
        <f t="shared" si="1"/>
        <v>-308224.95000000019</v>
      </c>
    </row>
    <row r="43" spans="1:40" x14ac:dyDescent="0.2">
      <c r="A43" s="107" t="s">
        <v>182</v>
      </c>
      <c r="B43" s="107" t="s">
        <v>225</v>
      </c>
      <c r="C43" s="107">
        <v>2870</v>
      </c>
      <c r="D43" s="107" t="s">
        <v>234</v>
      </c>
      <c r="E43" s="273" t="s">
        <v>234</v>
      </c>
      <c r="F43" s="127">
        <v>713927.1</v>
      </c>
      <c r="G43" s="127">
        <v>47295.35</v>
      </c>
      <c r="H43" s="127">
        <v>134237.34</v>
      </c>
      <c r="J43" s="273">
        <v>665468.48</v>
      </c>
      <c r="K43" s="273">
        <v>312625.02</v>
      </c>
      <c r="L43" s="273"/>
      <c r="N43" s="128">
        <v>15645.85</v>
      </c>
      <c r="P43" s="128">
        <v>19500</v>
      </c>
      <c r="Q43" s="128"/>
      <c r="R43" s="273"/>
      <c r="S43" s="273"/>
      <c r="T43" s="273"/>
      <c r="U43" s="273">
        <v>2083523.09</v>
      </c>
      <c r="W43" s="100">
        <v>664104.25</v>
      </c>
      <c r="Y43" s="100">
        <v>1389.01</v>
      </c>
      <c r="Z43" s="100">
        <v>385306.2</v>
      </c>
      <c r="AA43" s="100"/>
      <c r="AB43" s="129">
        <v>675766.2</v>
      </c>
      <c r="AC43" s="129">
        <v>9880</v>
      </c>
      <c r="AE43" s="129">
        <v>281515.59000000003</v>
      </c>
      <c r="AF43" s="129">
        <v>169065.84</v>
      </c>
      <c r="AI43" s="77">
        <f t="shared" si="0"/>
        <v>895459.78999999992</v>
      </c>
      <c r="AJ43" s="44">
        <f t="shared" si="2"/>
        <v>35145.85</v>
      </c>
      <c r="AK43" s="32">
        <f t="shared" si="6"/>
        <v>860313.94</v>
      </c>
      <c r="AL43" s="29">
        <f t="shared" si="4"/>
        <v>1050799.46</v>
      </c>
      <c r="AM43" s="47">
        <f t="shared" si="5"/>
        <v>1136227.6300000001</v>
      </c>
      <c r="AN43" s="32">
        <f t="shared" si="1"/>
        <v>-85428.170000000158</v>
      </c>
    </row>
    <row r="44" spans="1:40" x14ac:dyDescent="0.2">
      <c r="A44" s="107" t="s">
        <v>182</v>
      </c>
      <c r="B44" s="107" t="s">
        <v>225</v>
      </c>
      <c r="C44" s="107">
        <v>3482</v>
      </c>
      <c r="D44" s="107" t="s">
        <v>235</v>
      </c>
      <c r="E44" s="273" t="s">
        <v>235</v>
      </c>
      <c r="F44" s="127">
        <v>276908.53000000003</v>
      </c>
      <c r="G44" s="127">
        <v>10400</v>
      </c>
      <c r="H44" s="127">
        <v>13184.29</v>
      </c>
      <c r="J44" s="273">
        <v>1198248.46</v>
      </c>
      <c r="K44" s="273">
        <v>298667.57</v>
      </c>
      <c r="L44" s="273"/>
      <c r="M44" s="128">
        <v>0</v>
      </c>
      <c r="N44" s="128">
        <v>17395.68</v>
      </c>
      <c r="Q44" s="128"/>
      <c r="R44" s="273"/>
      <c r="S44" s="273"/>
      <c r="T44" s="273">
        <v>1940870.06</v>
      </c>
      <c r="U44" s="273"/>
      <c r="W44" s="100">
        <v>717013.08</v>
      </c>
      <c r="Y44" s="100">
        <v>1990.06</v>
      </c>
      <c r="Z44" s="100">
        <v>397697.1</v>
      </c>
      <c r="AA44" s="100"/>
      <c r="AB44" s="129">
        <v>713410.1</v>
      </c>
      <c r="AD44" s="129">
        <v>8581.4</v>
      </c>
      <c r="AE44" s="129">
        <v>375377.67</v>
      </c>
      <c r="AF44" s="129">
        <v>122062.96</v>
      </c>
      <c r="AI44" s="77">
        <f t="shared" si="0"/>
        <v>300492.82</v>
      </c>
      <c r="AJ44" s="44">
        <f t="shared" si="2"/>
        <v>17395.68</v>
      </c>
      <c r="AK44" s="32">
        <f t="shared" si="6"/>
        <v>283097.14</v>
      </c>
      <c r="AL44" s="29">
        <f t="shared" si="4"/>
        <v>1116700.24</v>
      </c>
      <c r="AM44" s="47">
        <f t="shared" si="5"/>
        <v>1219432.1299999999</v>
      </c>
      <c r="AN44" s="32">
        <f t="shared" si="1"/>
        <v>-102731.8899999999</v>
      </c>
    </row>
    <row r="45" spans="1:40" x14ac:dyDescent="0.2">
      <c r="A45" s="107" t="s">
        <v>182</v>
      </c>
      <c r="B45" s="107" t="s">
        <v>225</v>
      </c>
      <c r="C45" s="107">
        <v>4225</v>
      </c>
      <c r="D45" s="107" t="s">
        <v>236</v>
      </c>
      <c r="E45" s="273" t="s">
        <v>236</v>
      </c>
      <c r="F45" s="127">
        <v>149240.06</v>
      </c>
      <c r="G45" s="127">
        <v>45495</v>
      </c>
      <c r="H45" s="127">
        <v>17689.099999999999</v>
      </c>
      <c r="J45" s="273">
        <v>825430.42</v>
      </c>
      <c r="K45" s="273">
        <v>392550.84</v>
      </c>
      <c r="L45" s="273"/>
      <c r="N45" s="128">
        <v>39646.29</v>
      </c>
      <c r="P45" s="128">
        <v>0</v>
      </c>
      <c r="Q45" s="128">
        <v>2770.73</v>
      </c>
      <c r="R45" s="273"/>
      <c r="S45" s="273"/>
      <c r="T45" s="273">
        <v>-30038.71</v>
      </c>
      <c r="U45" s="273">
        <v>1500565.11</v>
      </c>
      <c r="W45" s="100">
        <v>972827.51</v>
      </c>
      <c r="Y45" s="100">
        <v>247.09</v>
      </c>
      <c r="Z45" s="100">
        <v>552853.5</v>
      </c>
      <c r="AA45" s="100"/>
      <c r="AB45" s="129">
        <v>946082.5</v>
      </c>
      <c r="AC45" s="129">
        <v>6307</v>
      </c>
      <c r="AD45" s="129">
        <v>4240</v>
      </c>
      <c r="AE45" s="129">
        <v>515839.07</v>
      </c>
      <c r="AF45" s="129">
        <v>169210.22</v>
      </c>
      <c r="AI45" s="77">
        <f t="shared" si="0"/>
        <v>212424.16</v>
      </c>
      <c r="AJ45" s="44">
        <f t="shared" si="2"/>
        <v>42417.020000000004</v>
      </c>
      <c r="AK45" s="32">
        <f t="shared" si="6"/>
        <v>170007.14</v>
      </c>
      <c r="AL45" s="29">
        <f t="shared" si="4"/>
        <v>1525928.1</v>
      </c>
      <c r="AM45" s="47">
        <f t="shared" si="5"/>
        <v>1641678.79</v>
      </c>
      <c r="AN45" s="32">
        <f t="shared" si="1"/>
        <v>-115750.68999999994</v>
      </c>
    </row>
    <row r="46" spans="1:40" x14ac:dyDescent="0.2">
      <c r="A46" s="107" t="s">
        <v>182</v>
      </c>
      <c r="B46" s="107" t="s">
        <v>225</v>
      </c>
      <c r="C46" s="107">
        <v>3058</v>
      </c>
      <c r="D46" s="107" t="s">
        <v>238</v>
      </c>
      <c r="E46" s="273" t="s">
        <v>238</v>
      </c>
      <c r="F46" s="127">
        <v>176151.83</v>
      </c>
      <c r="G46" s="127">
        <v>2219</v>
      </c>
      <c r="H46" s="127">
        <v>7032.25</v>
      </c>
      <c r="J46" s="273">
        <v>43354.53</v>
      </c>
      <c r="K46" s="273">
        <v>353907.84</v>
      </c>
      <c r="L46" s="273">
        <v>1</v>
      </c>
      <c r="N46" s="128">
        <v>15690</v>
      </c>
      <c r="Q46" s="128"/>
      <c r="R46" s="273"/>
      <c r="S46" s="273"/>
      <c r="T46" s="273">
        <v>-1607738.64</v>
      </c>
      <c r="U46" s="273">
        <v>2280594.58</v>
      </c>
      <c r="W46" s="100">
        <v>739450.74</v>
      </c>
      <c r="Y46" s="100">
        <v>492.74</v>
      </c>
      <c r="Z46" s="100">
        <v>854603</v>
      </c>
      <c r="AA46" s="100"/>
      <c r="AB46" s="129">
        <v>1024045</v>
      </c>
      <c r="AE46" s="129">
        <v>510813.25</v>
      </c>
      <c r="AF46" s="129">
        <v>90733.98</v>
      </c>
      <c r="AI46" s="77">
        <f t="shared" si="0"/>
        <v>185403.08</v>
      </c>
      <c r="AJ46" s="44">
        <f t="shared" si="2"/>
        <v>15690</v>
      </c>
      <c r="AK46" s="32">
        <f t="shared" si="6"/>
        <v>169713.08</v>
      </c>
      <c r="AL46" s="29">
        <f t="shared" si="4"/>
        <v>1594546.48</v>
      </c>
      <c r="AM46" s="47">
        <f t="shared" si="5"/>
        <v>1625592.23</v>
      </c>
      <c r="AN46" s="32">
        <f t="shared" si="1"/>
        <v>-31045.75</v>
      </c>
    </row>
    <row r="47" spans="1:40" x14ac:dyDescent="0.2">
      <c r="A47" s="107" t="s">
        <v>184</v>
      </c>
      <c r="B47" s="107" t="s">
        <v>240</v>
      </c>
      <c r="C47" s="107">
        <v>2820</v>
      </c>
      <c r="D47" s="107" t="s">
        <v>242</v>
      </c>
      <c r="E47" s="273" t="s">
        <v>242</v>
      </c>
      <c r="F47" s="127">
        <v>435466.62</v>
      </c>
      <c r="G47" s="127">
        <v>0</v>
      </c>
      <c r="H47" s="127">
        <v>5000</v>
      </c>
      <c r="J47" s="273">
        <v>5554056.8799999999</v>
      </c>
      <c r="K47" s="273">
        <v>1420312.34</v>
      </c>
      <c r="L47" s="273"/>
      <c r="N47" s="128">
        <v>52910</v>
      </c>
      <c r="P47" s="128">
        <v>191500</v>
      </c>
      <c r="Q47" s="128"/>
      <c r="R47" s="273"/>
      <c r="S47" s="273">
        <v>-1171647.55</v>
      </c>
      <c r="T47" s="273">
        <v>6631991.5599999996</v>
      </c>
      <c r="U47" s="273">
        <v>2114009</v>
      </c>
      <c r="W47" s="100">
        <v>436808.4</v>
      </c>
      <c r="Y47" s="100">
        <v>890.28</v>
      </c>
      <c r="Z47" s="100">
        <v>449299</v>
      </c>
      <c r="AA47" s="100"/>
      <c r="AB47" s="129">
        <v>669869</v>
      </c>
      <c r="AE47" s="129">
        <v>406724.89</v>
      </c>
      <c r="AF47" s="129">
        <v>204142.96</v>
      </c>
      <c r="AI47" s="77">
        <f t="shared" si="0"/>
        <v>440466.62</v>
      </c>
      <c r="AJ47" s="44">
        <f t="shared" si="2"/>
        <v>244410</v>
      </c>
      <c r="AK47" s="32">
        <f t="shared" si="6"/>
        <v>196056.62</v>
      </c>
      <c r="AL47" s="29">
        <f t="shared" si="4"/>
        <v>886997.68</v>
      </c>
      <c r="AM47" s="47">
        <f t="shared" si="5"/>
        <v>1280736.8500000001</v>
      </c>
      <c r="AN47" s="32">
        <f t="shared" si="1"/>
        <v>-393739.17000000004</v>
      </c>
    </row>
    <row r="48" spans="1:40" x14ac:dyDescent="0.2">
      <c r="A48" s="107" t="s">
        <v>184</v>
      </c>
      <c r="B48" s="107" t="s">
        <v>240</v>
      </c>
      <c r="C48" s="107">
        <v>3895</v>
      </c>
      <c r="D48" s="107" t="s">
        <v>243</v>
      </c>
      <c r="E48" s="273" t="s">
        <v>243</v>
      </c>
      <c r="F48" s="127">
        <v>424395.27</v>
      </c>
      <c r="G48" s="127">
        <v>42186</v>
      </c>
      <c r="H48" s="127">
        <v>10188</v>
      </c>
      <c r="J48" s="273">
        <v>3412521.77</v>
      </c>
      <c r="K48" s="273">
        <v>801662.2</v>
      </c>
      <c r="L48" s="273"/>
      <c r="N48" s="128">
        <v>25530</v>
      </c>
      <c r="P48" s="128">
        <v>351360</v>
      </c>
      <c r="Q48" s="128"/>
      <c r="R48" s="273"/>
      <c r="S48" s="273">
        <v>488987.81</v>
      </c>
      <c r="T48" s="273">
        <v>2864142.02</v>
      </c>
      <c r="U48" s="273">
        <v>1646714.98</v>
      </c>
      <c r="W48" s="100">
        <v>168072.94</v>
      </c>
      <c r="Y48" s="100">
        <v>925.07</v>
      </c>
      <c r="Z48" s="100">
        <v>574843.5</v>
      </c>
      <c r="AA48" s="100"/>
      <c r="AB48" s="129">
        <v>833139.5</v>
      </c>
      <c r="AD48" s="129">
        <v>5080</v>
      </c>
      <c r="AE48" s="129">
        <v>480747.32</v>
      </c>
      <c r="AF48" s="129">
        <v>98892.26</v>
      </c>
      <c r="AI48" s="77">
        <f t="shared" si="0"/>
        <v>476769.27</v>
      </c>
      <c r="AJ48" s="44">
        <f t="shared" si="2"/>
        <v>376890</v>
      </c>
      <c r="AK48" s="32">
        <f t="shared" si="6"/>
        <v>99879.270000000019</v>
      </c>
      <c r="AL48" s="29">
        <f t="shared" si="4"/>
        <v>743841.51</v>
      </c>
      <c r="AM48" s="47">
        <f t="shared" si="5"/>
        <v>1417859.08</v>
      </c>
      <c r="AN48" s="32">
        <f t="shared" si="1"/>
        <v>-674017.57000000007</v>
      </c>
    </row>
    <row r="49" spans="1:40" x14ac:dyDescent="0.2">
      <c r="A49" s="107" t="s">
        <v>184</v>
      </c>
      <c r="B49" s="107" t="s">
        <v>240</v>
      </c>
      <c r="C49" s="107">
        <v>2041</v>
      </c>
      <c r="D49" s="107" t="s">
        <v>244</v>
      </c>
      <c r="E49" s="273" t="s">
        <v>244</v>
      </c>
      <c r="F49" s="127">
        <v>686402.32</v>
      </c>
      <c r="G49" s="127">
        <v>0</v>
      </c>
      <c r="H49" s="127">
        <v>23343.96</v>
      </c>
      <c r="J49" s="273">
        <v>1116055.8700000001</v>
      </c>
      <c r="K49" s="273">
        <v>1987910.07</v>
      </c>
      <c r="L49" s="273">
        <v>73999</v>
      </c>
      <c r="M49" s="128">
        <v>168490</v>
      </c>
      <c r="N49" s="128">
        <v>28234</v>
      </c>
      <c r="P49" s="128">
        <v>32000</v>
      </c>
      <c r="Q49" s="128">
        <v>0</v>
      </c>
      <c r="R49" s="273"/>
      <c r="S49" s="273"/>
      <c r="T49" s="273">
        <v>387812.99</v>
      </c>
      <c r="U49" s="273">
        <v>2273364.33</v>
      </c>
      <c r="W49" s="100">
        <v>258212.73</v>
      </c>
      <c r="Y49" s="100">
        <v>3836.66</v>
      </c>
      <c r="Z49" s="100">
        <v>359800</v>
      </c>
      <c r="AA49" s="100"/>
      <c r="AB49" s="129">
        <v>608090</v>
      </c>
      <c r="AD49" s="129">
        <v>1024</v>
      </c>
      <c r="AE49" s="129">
        <v>269987.18</v>
      </c>
      <c r="AF49" s="129">
        <v>145427.42000000001</v>
      </c>
      <c r="AI49" s="77">
        <f t="shared" si="0"/>
        <v>709746.27999999991</v>
      </c>
      <c r="AJ49" s="44">
        <f t="shared" si="2"/>
        <v>228724</v>
      </c>
      <c r="AK49" s="32">
        <f t="shared" si="6"/>
        <v>481022.27999999991</v>
      </c>
      <c r="AL49" s="29">
        <f t="shared" si="4"/>
        <v>621849.39</v>
      </c>
      <c r="AM49" s="47">
        <f t="shared" si="5"/>
        <v>1024528.6</v>
      </c>
      <c r="AN49" s="32">
        <f t="shared" si="1"/>
        <v>-402679.20999999996</v>
      </c>
    </row>
    <row r="50" spans="1:40" x14ac:dyDescent="0.2">
      <c r="A50" s="107" t="s">
        <v>186</v>
      </c>
      <c r="B50" s="107" t="s">
        <v>246</v>
      </c>
      <c r="C50" s="107">
        <v>2880</v>
      </c>
      <c r="D50" s="107" t="s">
        <v>248</v>
      </c>
      <c r="E50" s="273" t="s">
        <v>248</v>
      </c>
      <c r="F50" s="127">
        <v>683118.44</v>
      </c>
      <c r="G50" s="127">
        <v>37814</v>
      </c>
      <c r="H50" s="127">
        <v>17049.29</v>
      </c>
      <c r="J50" s="273">
        <v>302921.83</v>
      </c>
      <c r="K50" s="273">
        <v>724325.52</v>
      </c>
      <c r="L50" s="273"/>
      <c r="M50" s="128">
        <v>0</v>
      </c>
      <c r="N50" s="128">
        <v>0</v>
      </c>
      <c r="P50" s="128">
        <v>374421.34</v>
      </c>
      <c r="Q50" s="128">
        <v>0</v>
      </c>
      <c r="R50" s="273"/>
      <c r="S50" s="273"/>
      <c r="T50" s="273">
        <v>55344</v>
      </c>
      <c r="U50" s="273">
        <v>2191305.25</v>
      </c>
      <c r="W50" s="100">
        <v>702284.17</v>
      </c>
      <c r="Y50" s="100">
        <v>1187.01</v>
      </c>
      <c r="Z50" s="100">
        <v>675557.1</v>
      </c>
      <c r="AA50" s="100"/>
      <c r="AB50" s="129">
        <v>922407.1</v>
      </c>
      <c r="AC50" s="129">
        <v>15632</v>
      </c>
      <c r="AE50" s="129">
        <v>605269.12</v>
      </c>
      <c r="AF50" s="129">
        <v>135349.72</v>
      </c>
      <c r="AI50" s="77">
        <f t="shared" si="0"/>
        <v>737981.73</v>
      </c>
      <c r="AJ50" s="44">
        <f t="shared" si="2"/>
        <v>374421.34</v>
      </c>
      <c r="AK50" s="32">
        <f t="shared" si="6"/>
        <v>363560.38999999996</v>
      </c>
      <c r="AL50" s="29">
        <f t="shared" si="4"/>
        <v>1379028.28</v>
      </c>
      <c r="AM50" s="47">
        <f t="shared" si="5"/>
        <v>1678657.94</v>
      </c>
      <c r="AN50" s="32">
        <f t="shared" si="1"/>
        <v>-299629.65999999992</v>
      </c>
    </row>
    <row r="51" spans="1:40" x14ac:dyDescent="0.2">
      <c r="A51" s="107" t="s">
        <v>186</v>
      </c>
      <c r="B51" s="107" t="s">
        <v>246</v>
      </c>
      <c r="C51" s="107">
        <v>9821</v>
      </c>
      <c r="D51" s="107" t="s">
        <v>249</v>
      </c>
      <c r="E51" s="273" t="s">
        <v>249</v>
      </c>
      <c r="F51" s="127">
        <v>1421859.44</v>
      </c>
      <c r="G51" s="127">
        <v>0</v>
      </c>
      <c r="H51" s="127">
        <v>46275.88</v>
      </c>
      <c r="J51" s="273">
        <v>1021619.27</v>
      </c>
      <c r="K51" s="273">
        <v>457672.56</v>
      </c>
      <c r="L51" s="273"/>
      <c r="M51" s="128">
        <v>0</v>
      </c>
      <c r="N51" s="128">
        <v>0</v>
      </c>
      <c r="P51" s="128">
        <v>377225.55</v>
      </c>
      <c r="Q51" s="128">
        <v>1541.98</v>
      </c>
      <c r="R51" s="273"/>
      <c r="S51" s="273"/>
      <c r="T51" s="273"/>
      <c r="U51" s="273">
        <v>2281491.52</v>
      </c>
      <c r="W51" s="100">
        <v>1439333.17</v>
      </c>
      <c r="X51" s="100">
        <v>16900</v>
      </c>
      <c r="Y51" s="100">
        <v>3169.54</v>
      </c>
      <c r="Z51" s="100">
        <v>1138870</v>
      </c>
      <c r="AA51" s="100">
        <v>1750</v>
      </c>
      <c r="AB51" s="129">
        <v>1770900</v>
      </c>
      <c r="AC51" s="129">
        <v>5618</v>
      </c>
      <c r="AE51" s="129">
        <v>1148036.03</v>
      </c>
      <c r="AF51" s="129">
        <v>135821.74</v>
      </c>
      <c r="AI51" s="77">
        <f t="shared" si="0"/>
        <v>1468135.3199999998</v>
      </c>
      <c r="AJ51" s="44">
        <f t="shared" si="2"/>
        <v>378767.52999999997</v>
      </c>
      <c r="AK51" s="32">
        <f t="shared" si="6"/>
        <v>1089367.7899999998</v>
      </c>
      <c r="AL51" s="29">
        <f t="shared" si="4"/>
        <v>2600022.71</v>
      </c>
      <c r="AM51" s="47">
        <f t="shared" si="5"/>
        <v>3060375.7700000005</v>
      </c>
      <c r="AN51" s="32">
        <f t="shared" si="1"/>
        <v>-460353.06000000052</v>
      </c>
    </row>
    <row r="52" spans="1:40" x14ac:dyDescent="0.2">
      <c r="A52" s="107" t="s">
        <v>186</v>
      </c>
      <c r="B52" s="107" t="s">
        <v>246</v>
      </c>
      <c r="C52" s="107">
        <v>4858</v>
      </c>
      <c r="D52" s="107" t="s">
        <v>250</v>
      </c>
      <c r="E52" s="273" t="s">
        <v>250</v>
      </c>
      <c r="F52" s="127">
        <v>196437.18</v>
      </c>
      <c r="G52" s="127">
        <v>31800</v>
      </c>
      <c r="H52" s="127">
        <v>17368.93</v>
      </c>
      <c r="J52" s="273">
        <v>474885.36</v>
      </c>
      <c r="K52" s="273">
        <v>541821.22</v>
      </c>
      <c r="L52" s="273"/>
      <c r="M52" s="128">
        <v>0</v>
      </c>
      <c r="N52" s="128">
        <v>0</v>
      </c>
      <c r="P52" s="128">
        <v>85279.25</v>
      </c>
      <c r="Q52" s="128">
        <v>2676.12</v>
      </c>
      <c r="R52" s="273"/>
      <c r="S52" s="273"/>
      <c r="T52" s="273">
        <v>1035.6400000000001</v>
      </c>
      <c r="U52" s="273">
        <v>2647377.69</v>
      </c>
      <c r="W52" s="100">
        <v>1154397.1200000001</v>
      </c>
      <c r="Y52" s="100">
        <v>872.97</v>
      </c>
      <c r="Z52" s="100">
        <v>630851.9</v>
      </c>
      <c r="AA52" s="100"/>
      <c r="AB52" s="129">
        <v>1061649.8999999999</v>
      </c>
      <c r="AC52" s="129">
        <v>16336.45</v>
      </c>
      <c r="AE52" s="129">
        <v>1082502.67</v>
      </c>
      <c r="AF52" s="129">
        <v>135146.23999999999</v>
      </c>
      <c r="AI52" s="77">
        <f t="shared" si="0"/>
        <v>245606.11</v>
      </c>
      <c r="AJ52" s="44">
        <f t="shared" si="2"/>
        <v>87955.37</v>
      </c>
      <c r="AK52" s="32">
        <f t="shared" si="6"/>
        <v>157650.74</v>
      </c>
      <c r="AL52" s="29">
        <f t="shared" si="4"/>
        <v>1786121.9900000002</v>
      </c>
      <c r="AM52" s="47">
        <f t="shared" si="5"/>
        <v>2295635.2599999998</v>
      </c>
      <c r="AN52" s="32">
        <f t="shared" si="1"/>
        <v>-509513.26999999955</v>
      </c>
    </row>
    <row r="53" spans="1:40" x14ac:dyDescent="0.2">
      <c r="A53" s="107" t="s">
        <v>186</v>
      </c>
      <c r="B53" s="107" t="s">
        <v>246</v>
      </c>
      <c r="C53" s="107">
        <v>5652</v>
      </c>
      <c r="D53" s="107" t="s">
        <v>251</v>
      </c>
      <c r="E53" s="273" t="s">
        <v>251</v>
      </c>
      <c r="F53" s="127">
        <v>498033.68</v>
      </c>
      <c r="G53" s="127">
        <v>0</v>
      </c>
      <c r="H53" s="127">
        <v>42709.73</v>
      </c>
      <c r="J53" s="273">
        <v>446552.66</v>
      </c>
      <c r="K53" s="273">
        <v>455084.08</v>
      </c>
      <c r="L53" s="273"/>
      <c r="M53" s="128">
        <v>0</v>
      </c>
      <c r="N53" s="128">
        <v>0</v>
      </c>
      <c r="P53" s="128">
        <v>380812.64</v>
      </c>
      <c r="Q53" s="128">
        <v>1860</v>
      </c>
      <c r="R53" s="273"/>
      <c r="S53" s="273"/>
      <c r="T53" s="273"/>
      <c r="U53" s="273">
        <v>4706462.17</v>
      </c>
      <c r="W53" s="100">
        <v>776642.72</v>
      </c>
      <c r="Y53" s="100">
        <v>1368.61</v>
      </c>
      <c r="Z53" s="100">
        <v>938875</v>
      </c>
      <c r="AA53" s="100"/>
      <c r="AB53" s="129">
        <v>1129835</v>
      </c>
      <c r="AC53" s="129">
        <v>8608</v>
      </c>
      <c r="AE53" s="129">
        <v>690647.13</v>
      </c>
      <c r="AF53" s="129">
        <v>121482.19</v>
      </c>
      <c r="AI53" s="77">
        <f t="shared" si="0"/>
        <v>540743.41</v>
      </c>
      <c r="AJ53" s="44">
        <f t="shared" si="2"/>
        <v>382672.64000000001</v>
      </c>
      <c r="AK53" s="32">
        <f t="shared" si="6"/>
        <v>158070.77000000002</v>
      </c>
      <c r="AL53" s="29">
        <f t="shared" si="4"/>
        <v>1716886.33</v>
      </c>
      <c r="AM53" s="47">
        <f t="shared" si="5"/>
        <v>1950572.3199999998</v>
      </c>
      <c r="AN53" s="32">
        <f t="shared" si="1"/>
        <v>-233685.98999999976</v>
      </c>
    </row>
    <row r="54" spans="1:40" x14ac:dyDescent="0.2">
      <c r="A54" s="107" t="s">
        <v>188</v>
      </c>
      <c r="B54" s="107" t="s">
        <v>253</v>
      </c>
      <c r="C54" s="107">
        <v>2823</v>
      </c>
      <c r="D54" s="107" t="s">
        <v>255</v>
      </c>
      <c r="E54" s="273" t="s">
        <v>255</v>
      </c>
      <c r="F54" s="127">
        <v>782701.71</v>
      </c>
      <c r="G54" s="127">
        <v>0</v>
      </c>
      <c r="H54" s="127">
        <v>35423.699999999997</v>
      </c>
      <c r="J54" s="273">
        <v>1193379.8700000001</v>
      </c>
      <c r="K54" s="273">
        <v>461813.61</v>
      </c>
      <c r="L54" s="273">
        <v>0</v>
      </c>
      <c r="P54" s="128">
        <v>289155</v>
      </c>
      <c r="Q54" s="128">
        <v>2245</v>
      </c>
      <c r="R54" s="273"/>
      <c r="S54" s="273"/>
      <c r="T54" s="273">
        <v>953281.74</v>
      </c>
      <c r="U54" s="273">
        <v>954921</v>
      </c>
      <c r="W54" s="100">
        <v>941599.47</v>
      </c>
      <c r="X54" s="100">
        <v>64500</v>
      </c>
      <c r="Y54" s="100">
        <v>1269.77</v>
      </c>
      <c r="Z54" s="100">
        <v>552560</v>
      </c>
      <c r="AA54" s="100">
        <v>496934.67</v>
      </c>
      <c r="AB54" s="129">
        <v>900283</v>
      </c>
      <c r="AC54" s="129">
        <v>890</v>
      </c>
      <c r="AD54" s="129">
        <v>9000</v>
      </c>
      <c r="AE54" s="129">
        <v>651896.15</v>
      </c>
      <c r="AF54" s="129">
        <v>120018.61</v>
      </c>
      <c r="AH54" s="129">
        <v>100000</v>
      </c>
      <c r="AI54" s="77">
        <f t="shared" si="0"/>
        <v>818125.40999999992</v>
      </c>
      <c r="AJ54" s="44">
        <f t="shared" si="2"/>
        <v>291400</v>
      </c>
      <c r="AK54" s="32">
        <f t="shared" si="6"/>
        <v>526725.40999999992</v>
      </c>
      <c r="AL54" s="29">
        <f t="shared" si="4"/>
        <v>2056863.91</v>
      </c>
      <c r="AM54" s="47">
        <f t="shared" si="5"/>
        <v>1782087.76</v>
      </c>
      <c r="AN54" s="32">
        <f t="shared" si="1"/>
        <v>274776.14999999991</v>
      </c>
    </row>
    <row r="55" spans="1:40" x14ac:dyDescent="0.2">
      <c r="A55" s="107" t="s">
        <v>188</v>
      </c>
      <c r="B55" s="107" t="s">
        <v>253</v>
      </c>
      <c r="C55" s="107">
        <v>4818</v>
      </c>
      <c r="D55" s="107" t="s">
        <v>256</v>
      </c>
      <c r="E55" s="273" t="s">
        <v>256</v>
      </c>
      <c r="F55" s="127">
        <v>3336021.76</v>
      </c>
      <c r="G55" s="127">
        <v>6500</v>
      </c>
      <c r="H55" s="127">
        <v>24138.14</v>
      </c>
      <c r="J55" s="273">
        <v>824776.36</v>
      </c>
      <c r="K55" s="273">
        <v>512290.1</v>
      </c>
      <c r="L55" s="273"/>
      <c r="N55" s="128">
        <v>7249</v>
      </c>
      <c r="P55" s="128">
        <v>9701</v>
      </c>
      <c r="Q55" s="128">
        <v>2595980.75</v>
      </c>
      <c r="R55" s="273"/>
      <c r="S55" s="273"/>
      <c r="T55" s="273">
        <v>740145.36</v>
      </c>
      <c r="U55" s="273">
        <v>2528782.23</v>
      </c>
      <c r="W55" s="100">
        <v>572053.97</v>
      </c>
      <c r="Y55" s="100">
        <v>3732.72</v>
      </c>
      <c r="Z55" s="100">
        <v>745320</v>
      </c>
      <c r="AA55" s="100">
        <v>1168494.3600000001</v>
      </c>
      <c r="AB55" s="129">
        <v>1133858</v>
      </c>
      <c r="AC55" s="129">
        <v>54647</v>
      </c>
      <c r="AE55" s="129">
        <v>2344245.9300000002</v>
      </c>
      <c r="AF55" s="129">
        <v>133916.1</v>
      </c>
      <c r="AI55" s="77">
        <f t="shared" si="0"/>
        <v>3366659.9</v>
      </c>
      <c r="AJ55" s="44">
        <f t="shared" si="2"/>
        <v>2612930.75</v>
      </c>
      <c r="AK55" s="32">
        <f t="shared" si="6"/>
        <v>753729.14999999991</v>
      </c>
      <c r="AL55" s="29">
        <f t="shared" si="4"/>
        <v>2489601.0499999998</v>
      </c>
      <c r="AM55" s="47">
        <f t="shared" si="5"/>
        <v>3666667.0300000003</v>
      </c>
      <c r="AN55" s="32">
        <f t="shared" si="1"/>
        <v>-1177065.9800000004</v>
      </c>
    </row>
    <row r="56" spans="1:40" x14ac:dyDescent="0.2">
      <c r="A56" s="107" t="s">
        <v>188</v>
      </c>
      <c r="B56" s="107" t="s">
        <v>253</v>
      </c>
      <c r="C56" s="107">
        <v>2500</v>
      </c>
      <c r="D56" s="107" t="s">
        <v>257</v>
      </c>
      <c r="E56" s="273" t="s">
        <v>257</v>
      </c>
      <c r="F56" s="127">
        <v>466278.21</v>
      </c>
      <c r="G56" s="127">
        <v>15100</v>
      </c>
      <c r="H56" s="127">
        <v>33731.71</v>
      </c>
      <c r="J56" s="273">
        <v>1107697.58</v>
      </c>
      <c r="K56" s="273">
        <v>103198.84</v>
      </c>
      <c r="L56" s="273"/>
      <c r="P56" s="128">
        <v>221300</v>
      </c>
      <c r="Q56" s="128">
        <v>1105</v>
      </c>
      <c r="R56" s="273"/>
      <c r="S56" s="273"/>
      <c r="T56" s="273">
        <v>-878283.71</v>
      </c>
      <c r="U56" s="273">
        <v>2500517.0699999998</v>
      </c>
      <c r="W56" s="100">
        <v>566691.32999999996</v>
      </c>
      <c r="X56" s="100">
        <v>18200</v>
      </c>
      <c r="Y56" s="100">
        <v>698.63</v>
      </c>
      <c r="Z56" s="100">
        <v>797840</v>
      </c>
      <c r="AA56" s="100">
        <v>21300</v>
      </c>
      <c r="AB56" s="129">
        <v>980198</v>
      </c>
      <c r="AC56" s="129">
        <v>20604</v>
      </c>
      <c r="AE56" s="129">
        <v>414944.44</v>
      </c>
      <c r="AF56" s="129">
        <v>107061.54</v>
      </c>
      <c r="AI56" s="77">
        <f t="shared" si="0"/>
        <v>515109.92000000004</v>
      </c>
      <c r="AJ56" s="44">
        <f t="shared" si="2"/>
        <v>222405</v>
      </c>
      <c r="AK56" s="32">
        <f t="shared" si="6"/>
        <v>292704.92000000004</v>
      </c>
      <c r="AL56" s="29">
        <f t="shared" si="4"/>
        <v>1404729.96</v>
      </c>
      <c r="AM56" s="47">
        <f t="shared" si="5"/>
        <v>1522807.98</v>
      </c>
      <c r="AN56" s="32">
        <f t="shared" si="1"/>
        <v>-118078.02000000002</v>
      </c>
    </row>
    <row r="57" spans="1:40" x14ac:dyDescent="0.2">
      <c r="A57" s="107" t="s">
        <v>188</v>
      </c>
      <c r="B57" s="107" t="s">
        <v>253</v>
      </c>
      <c r="C57" s="107">
        <v>4429</v>
      </c>
      <c r="D57" s="107" t="s">
        <v>258</v>
      </c>
      <c r="E57" s="273" t="s">
        <v>258</v>
      </c>
      <c r="F57" s="127">
        <v>472017.9</v>
      </c>
      <c r="G57" s="127">
        <v>0</v>
      </c>
      <c r="H57" s="127">
        <v>37654.239999999998</v>
      </c>
      <c r="J57" s="273">
        <v>672077.23</v>
      </c>
      <c r="K57" s="273">
        <v>563595.43999999994</v>
      </c>
      <c r="L57" s="273"/>
      <c r="P57" s="128">
        <v>103195</v>
      </c>
      <c r="Q57" s="128">
        <v>2397</v>
      </c>
      <c r="R57" s="273"/>
      <c r="S57" s="273"/>
      <c r="T57" s="273">
        <v>-248291.97</v>
      </c>
      <c r="U57" s="273">
        <v>1946573.94</v>
      </c>
      <c r="W57" s="100">
        <v>1010857.84</v>
      </c>
      <c r="Y57" s="100">
        <v>844.81</v>
      </c>
      <c r="Z57" s="100">
        <v>748950</v>
      </c>
      <c r="AA57" s="100">
        <v>50700</v>
      </c>
      <c r="AB57" s="129">
        <v>1201977</v>
      </c>
      <c r="AC57" s="129">
        <v>38068</v>
      </c>
      <c r="AE57" s="129">
        <v>450192.59</v>
      </c>
      <c r="AF57" s="129">
        <v>178432.22</v>
      </c>
      <c r="AI57" s="77">
        <f t="shared" si="0"/>
        <v>509672.14</v>
      </c>
      <c r="AJ57" s="44">
        <f t="shared" si="2"/>
        <v>105592</v>
      </c>
      <c r="AK57" s="32">
        <f t="shared" si="6"/>
        <v>404080.14</v>
      </c>
      <c r="AL57" s="29">
        <f t="shared" si="4"/>
        <v>1811352.65</v>
      </c>
      <c r="AM57" s="47">
        <f t="shared" si="5"/>
        <v>1868669.81</v>
      </c>
      <c r="AN57" s="32">
        <f t="shared" si="1"/>
        <v>-57317.160000000149</v>
      </c>
    </row>
    <row r="58" spans="1:40" x14ac:dyDescent="0.2">
      <c r="A58" s="107" t="s">
        <v>188</v>
      </c>
      <c r="B58" s="107" t="s">
        <v>253</v>
      </c>
      <c r="C58" s="107">
        <v>3247</v>
      </c>
      <c r="D58" s="107" t="s">
        <v>259</v>
      </c>
      <c r="E58" s="273" t="s">
        <v>259</v>
      </c>
      <c r="F58" s="127">
        <v>271497.90999999997</v>
      </c>
      <c r="G58" s="127">
        <v>0</v>
      </c>
      <c r="H58" s="127">
        <v>37862.49</v>
      </c>
      <c r="J58" s="273">
        <v>249582.17</v>
      </c>
      <c r="K58" s="273">
        <v>126044.69</v>
      </c>
      <c r="L58" s="273"/>
      <c r="M58" s="128">
        <v>0</v>
      </c>
      <c r="N58" s="128">
        <v>6092</v>
      </c>
      <c r="P58" s="128">
        <v>120100</v>
      </c>
      <c r="Q58" s="128">
        <v>434</v>
      </c>
      <c r="R58" s="273"/>
      <c r="S58" s="273"/>
      <c r="T58" s="273">
        <v>-295573.74</v>
      </c>
      <c r="U58" s="273">
        <v>980950.37</v>
      </c>
      <c r="W58" s="100">
        <v>440789.17</v>
      </c>
      <c r="Y58" s="100">
        <v>299.14999999999998</v>
      </c>
      <c r="Z58" s="100">
        <v>698180</v>
      </c>
      <c r="AA58" s="100">
        <v>110500</v>
      </c>
      <c r="AB58" s="129">
        <v>826005</v>
      </c>
      <c r="AC58" s="129">
        <v>17056</v>
      </c>
      <c r="AE58" s="129">
        <v>491200.62</v>
      </c>
      <c r="AF58" s="129">
        <v>42306.07</v>
      </c>
      <c r="AI58" s="77">
        <f t="shared" si="0"/>
        <v>309360.39999999997</v>
      </c>
      <c r="AJ58" s="44">
        <f t="shared" si="2"/>
        <v>126626</v>
      </c>
      <c r="AK58" s="32">
        <f t="shared" si="6"/>
        <v>182734.39999999997</v>
      </c>
      <c r="AL58" s="29">
        <f t="shared" si="4"/>
        <v>1249768.32</v>
      </c>
      <c r="AM58" s="47">
        <f t="shared" si="5"/>
        <v>1376567.6900000002</v>
      </c>
      <c r="AN58" s="32">
        <f t="shared" si="1"/>
        <v>-126799.37000000011</v>
      </c>
    </row>
    <row r="59" spans="1:40" s="75" customFormat="1" x14ac:dyDescent="0.2">
      <c r="A59" s="124" t="s">
        <v>188</v>
      </c>
      <c r="B59" s="124" t="s">
        <v>253</v>
      </c>
      <c r="C59" s="124">
        <v>1126</v>
      </c>
      <c r="D59" s="124" t="s">
        <v>260</v>
      </c>
      <c r="E59" s="273" t="s">
        <v>260</v>
      </c>
      <c r="F59" s="127">
        <v>226516.18</v>
      </c>
      <c r="G59" s="127">
        <v>0</v>
      </c>
      <c r="H59" s="127">
        <v>18285.61</v>
      </c>
      <c r="I59" s="127"/>
      <c r="J59" s="273">
        <v>1161063.3799999999</v>
      </c>
      <c r="K59" s="273">
        <v>60810</v>
      </c>
      <c r="L59" s="273"/>
      <c r="M59" s="128"/>
      <c r="N59" s="128"/>
      <c r="O59" s="128"/>
      <c r="P59" s="128">
        <v>13900</v>
      </c>
      <c r="Q59" s="128">
        <v>514</v>
      </c>
      <c r="R59" s="273"/>
      <c r="S59" s="273"/>
      <c r="T59" s="273">
        <v>-142893.22</v>
      </c>
      <c r="U59" s="273">
        <v>1692734.22</v>
      </c>
      <c r="V59" s="100"/>
      <c r="W59" s="100">
        <v>369651.97</v>
      </c>
      <c r="X59" s="100"/>
      <c r="Y59" s="100">
        <v>390.59</v>
      </c>
      <c r="Z59" s="100">
        <v>548920</v>
      </c>
      <c r="AA59" s="100">
        <v>6582</v>
      </c>
      <c r="AB59" s="129">
        <v>633083</v>
      </c>
      <c r="AC59" s="129">
        <v>9232</v>
      </c>
      <c r="AD59" s="129"/>
      <c r="AE59" s="129">
        <v>290232.99</v>
      </c>
      <c r="AF59" s="129">
        <v>90332.4</v>
      </c>
      <c r="AG59" s="129"/>
      <c r="AH59" s="129"/>
      <c r="AI59" s="77">
        <f t="shared" si="0"/>
        <v>244801.78999999998</v>
      </c>
      <c r="AJ59" s="44">
        <f t="shared" si="2"/>
        <v>14414</v>
      </c>
      <c r="AK59" s="32">
        <f t="shared" si="6"/>
        <v>230387.78999999998</v>
      </c>
      <c r="AL59" s="29">
        <f t="shared" si="4"/>
        <v>925544.56</v>
      </c>
      <c r="AM59" s="47">
        <f t="shared" si="5"/>
        <v>1022880.39</v>
      </c>
      <c r="AN59" s="32">
        <f t="shared" si="1"/>
        <v>-97335.829999999958</v>
      </c>
    </row>
    <row r="60" spans="1:40" x14ac:dyDescent="0.2">
      <c r="A60" s="107" t="s">
        <v>190</v>
      </c>
      <c r="B60" s="107" t="s">
        <v>262</v>
      </c>
      <c r="C60" s="107">
        <v>3728</v>
      </c>
      <c r="D60" s="107" t="s">
        <v>264</v>
      </c>
      <c r="E60" s="273" t="s">
        <v>264</v>
      </c>
      <c r="F60" s="127">
        <v>532218.93999999994</v>
      </c>
      <c r="G60" s="127">
        <v>42981</v>
      </c>
      <c r="H60" s="127">
        <v>8349.94</v>
      </c>
      <c r="J60" s="273">
        <v>895318.5</v>
      </c>
      <c r="K60" s="273">
        <v>-430223.49</v>
      </c>
      <c r="L60" s="273"/>
      <c r="M60" s="128">
        <v>49591</v>
      </c>
      <c r="N60" s="128">
        <v>71323.37</v>
      </c>
      <c r="P60" s="128">
        <v>168900</v>
      </c>
      <c r="Q60" s="128"/>
      <c r="R60" s="273"/>
      <c r="S60" s="273"/>
      <c r="T60" s="273"/>
      <c r="U60" s="273"/>
      <c r="W60" s="100">
        <v>1011259.31</v>
      </c>
      <c r="Y60" s="100">
        <v>396.15</v>
      </c>
      <c r="Z60" s="100">
        <v>481294.7</v>
      </c>
      <c r="AA60" s="100"/>
      <c r="AB60" s="129">
        <v>900096.66</v>
      </c>
      <c r="AC60" s="129">
        <v>5840</v>
      </c>
      <c r="AD60" s="129">
        <v>13000</v>
      </c>
      <c r="AE60" s="129">
        <v>329808.58</v>
      </c>
      <c r="AF60" s="129">
        <v>143253.18</v>
      </c>
      <c r="AI60" s="77">
        <f t="shared" si="0"/>
        <v>583549.87999999989</v>
      </c>
      <c r="AJ60" s="44">
        <f t="shared" si="2"/>
        <v>289814.37</v>
      </c>
      <c r="AK60" s="32">
        <f t="shared" si="6"/>
        <v>293735.50999999989</v>
      </c>
      <c r="AL60" s="29">
        <f t="shared" si="4"/>
        <v>1492950.1600000001</v>
      </c>
      <c r="AM60" s="47">
        <f t="shared" si="5"/>
        <v>1391998.42</v>
      </c>
      <c r="AN60" s="32">
        <f t="shared" si="1"/>
        <v>100951.74000000022</v>
      </c>
    </row>
    <row r="61" spans="1:40" x14ac:dyDescent="0.2">
      <c r="A61" s="107" t="s">
        <v>190</v>
      </c>
      <c r="B61" s="107" t="s">
        <v>262</v>
      </c>
      <c r="C61" s="107">
        <v>3543</v>
      </c>
      <c r="D61" s="107" t="s">
        <v>265</v>
      </c>
      <c r="E61" s="273" t="s">
        <v>265</v>
      </c>
      <c r="F61" s="127">
        <v>1163582.8400000001</v>
      </c>
      <c r="G61" s="127">
        <v>126510</v>
      </c>
      <c r="H61" s="127">
        <v>104657.65</v>
      </c>
      <c r="J61" s="273">
        <v>753726.37</v>
      </c>
      <c r="K61" s="273">
        <v>29570.76</v>
      </c>
      <c r="L61" s="273"/>
      <c r="M61" s="128">
        <v>5250</v>
      </c>
      <c r="N61" s="128">
        <v>16400</v>
      </c>
      <c r="P61" s="128">
        <v>253953</v>
      </c>
      <c r="Q61" s="128">
        <v>9966</v>
      </c>
      <c r="R61" s="273"/>
      <c r="S61" s="273"/>
      <c r="T61" s="273">
        <v>95260.28</v>
      </c>
      <c r="U61" s="273">
        <v>1549075.07</v>
      </c>
      <c r="V61" s="100">
        <v>159.38999999999999</v>
      </c>
      <c r="W61" s="100">
        <v>1491432.91</v>
      </c>
      <c r="X61" s="100">
        <v>70497</v>
      </c>
      <c r="Y61" s="100">
        <v>1092.5</v>
      </c>
      <c r="Z61" s="100">
        <v>635294.1</v>
      </c>
      <c r="AA61" s="100">
        <v>146400</v>
      </c>
      <c r="AB61" s="129">
        <v>868574.1</v>
      </c>
      <c r="AE61" s="129">
        <v>666947.47</v>
      </c>
      <c r="AF61" s="129">
        <v>294617.15000000002</v>
      </c>
      <c r="AI61" s="77">
        <f t="shared" si="0"/>
        <v>1394750.49</v>
      </c>
      <c r="AJ61" s="44">
        <f t="shared" si="2"/>
        <v>285569</v>
      </c>
      <c r="AK61" s="32">
        <f t="shared" si="6"/>
        <v>1109181.49</v>
      </c>
      <c r="AL61" s="29">
        <f t="shared" si="4"/>
        <v>2344875.9</v>
      </c>
      <c r="AM61" s="47">
        <f t="shared" si="5"/>
        <v>1830138.7199999997</v>
      </c>
      <c r="AN61" s="32">
        <f t="shared" si="1"/>
        <v>514737.18000000017</v>
      </c>
    </row>
    <row r="62" spans="1:40" x14ac:dyDescent="0.2">
      <c r="A62" s="107" t="s">
        <v>190</v>
      </c>
      <c r="B62" s="107" t="s">
        <v>262</v>
      </c>
      <c r="C62" s="107">
        <v>6330</v>
      </c>
      <c r="D62" s="107" t="s">
        <v>266</v>
      </c>
      <c r="E62" s="273" t="s">
        <v>266</v>
      </c>
      <c r="F62" s="127">
        <v>592103.39</v>
      </c>
      <c r="G62" s="127">
        <v>881031</v>
      </c>
      <c r="H62" s="127">
        <v>66553.509999999995</v>
      </c>
      <c r="J62" s="273">
        <v>84686.98</v>
      </c>
      <c r="K62" s="273">
        <v>183480.11</v>
      </c>
      <c r="L62" s="273"/>
      <c r="N62" s="128">
        <v>18525</v>
      </c>
      <c r="P62" s="128">
        <v>200000</v>
      </c>
      <c r="Q62" s="128">
        <v>895001.68</v>
      </c>
      <c r="R62" s="273"/>
      <c r="S62" s="273"/>
      <c r="T62" s="273"/>
      <c r="U62" s="273">
        <v>3406179.86</v>
      </c>
      <c r="W62" s="100">
        <v>1251658.3600000001</v>
      </c>
      <c r="Y62" s="100">
        <v>321.64</v>
      </c>
      <c r="Z62" s="100">
        <v>747663.4</v>
      </c>
      <c r="AA62" s="100">
        <v>182400</v>
      </c>
      <c r="AB62" s="129">
        <v>1011863.4</v>
      </c>
      <c r="AE62" s="129">
        <v>805952.42</v>
      </c>
      <c r="AF62" s="129">
        <v>113710.17</v>
      </c>
      <c r="AI62" s="77">
        <f t="shared" si="0"/>
        <v>1539687.9000000001</v>
      </c>
      <c r="AJ62" s="44">
        <f t="shared" si="2"/>
        <v>1113526.6800000002</v>
      </c>
      <c r="AK62" s="32">
        <f t="shared" si="6"/>
        <v>426161.22</v>
      </c>
      <c r="AL62" s="29">
        <f t="shared" si="4"/>
        <v>2182043.4</v>
      </c>
      <c r="AM62" s="47">
        <f t="shared" si="5"/>
        <v>1931525.99</v>
      </c>
      <c r="AN62" s="32">
        <f t="shared" si="1"/>
        <v>250517.40999999992</v>
      </c>
    </row>
    <row r="63" spans="1:40" x14ac:dyDescent="0.2">
      <c r="A63" s="107" t="s">
        <v>190</v>
      </c>
      <c r="B63" s="107" t="s">
        <v>262</v>
      </c>
      <c r="C63" s="107">
        <v>3421</v>
      </c>
      <c r="D63" s="107" t="s">
        <v>267</v>
      </c>
      <c r="E63" s="273" t="s">
        <v>267</v>
      </c>
      <c r="F63" s="127">
        <v>347022.04</v>
      </c>
      <c r="G63" s="127">
        <v>70200</v>
      </c>
      <c r="H63" s="127">
        <v>31897.29</v>
      </c>
      <c r="J63" s="273">
        <v>245958.22</v>
      </c>
      <c r="K63" s="273">
        <v>164454.79</v>
      </c>
      <c r="L63" s="273"/>
      <c r="M63" s="128">
        <v>0</v>
      </c>
      <c r="N63" s="128">
        <v>13325</v>
      </c>
      <c r="P63" s="128">
        <v>170634</v>
      </c>
      <c r="Q63" s="128"/>
      <c r="R63" s="273"/>
      <c r="S63" s="273"/>
      <c r="T63" s="273"/>
      <c r="U63" s="273">
        <v>1679166.57</v>
      </c>
      <c r="W63" s="100">
        <v>983428.34</v>
      </c>
      <c r="Y63" s="100">
        <v>316.01</v>
      </c>
      <c r="Z63" s="100">
        <v>55766.6</v>
      </c>
      <c r="AA63" s="100"/>
      <c r="AB63" s="129">
        <v>269586.59999999998</v>
      </c>
      <c r="AD63" s="129">
        <v>15696</v>
      </c>
      <c r="AE63" s="129">
        <v>427561.76</v>
      </c>
      <c r="AF63" s="129">
        <v>110473.46</v>
      </c>
      <c r="AI63" s="77">
        <f t="shared" si="0"/>
        <v>449119.32999999996</v>
      </c>
      <c r="AJ63" s="44">
        <f t="shared" si="2"/>
        <v>183959</v>
      </c>
      <c r="AK63" s="32">
        <f t="shared" si="6"/>
        <v>265160.32999999996</v>
      </c>
      <c r="AL63" s="29">
        <f t="shared" si="4"/>
        <v>1039510.95</v>
      </c>
      <c r="AM63" s="47">
        <f t="shared" si="5"/>
        <v>823317.82</v>
      </c>
      <c r="AN63" s="32">
        <f t="shared" si="1"/>
        <v>216193.13</v>
      </c>
    </row>
    <row r="64" spans="1:40" x14ac:dyDescent="0.2">
      <c r="A64" s="107" t="s">
        <v>190</v>
      </c>
      <c r="B64" s="107" t="s">
        <v>262</v>
      </c>
      <c r="C64" s="107">
        <v>3591</v>
      </c>
      <c r="D64" s="107" t="s">
        <v>268</v>
      </c>
      <c r="E64" s="273" t="s">
        <v>268</v>
      </c>
      <c r="F64" s="127">
        <v>768155.63</v>
      </c>
      <c r="G64" s="127">
        <v>27298</v>
      </c>
      <c r="H64" s="127">
        <v>15091.18</v>
      </c>
      <c r="J64" s="273">
        <v>577757.82999999996</v>
      </c>
      <c r="K64" s="273">
        <v>261956.46</v>
      </c>
      <c r="L64" s="273"/>
      <c r="M64" s="128">
        <v>0</v>
      </c>
      <c r="N64" s="128">
        <v>57350</v>
      </c>
      <c r="P64" s="128">
        <v>-19200</v>
      </c>
      <c r="Q64" s="128">
        <v>329015</v>
      </c>
      <c r="R64" s="273"/>
      <c r="S64" s="273"/>
      <c r="T64" s="273"/>
      <c r="U64" s="273">
        <v>1290095.46</v>
      </c>
      <c r="W64" s="100">
        <v>1225773.56</v>
      </c>
      <c r="Y64" s="100">
        <v>231.96</v>
      </c>
      <c r="Z64" s="100">
        <v>446321</v>
      </c>
      <c r="AA64" s="100">
        <v>80400</v>
      </c>
      <c r="AB64" s="129">
        <v>775341</v>
      </c>
      <c r="AE64" s="129">
        <v>406602.46</v>
      </c>
      <c r="AF64" s="129">
        <v>82136.740000000005</v>
      </c>
      <c r="AI64" s="77">
        <f t="shared" si="0"/>
        <v>810544.81</v>
      </c>
      <c r="AJ64" s="44">
        <f t="shared" si="2"/>
        <v>367165</v>
      </c>
      <c r="AK64" s="32">
        <f t="shared" si="6"/>
        <v>443379.81000000006</v>
      </c>
      <c r="AL64" s="29">
        <f t="shared" si="4"/>
        <v>1752726.52</v>
      </c>
      <c r="AM64" s="47">
        <f t="shared" si="5"/>
        <v>1264080.2</v>
      </c>
      <c r="AN64" s="32">
        <f t="shared" si="1"/>
        <v>488646.32000000007</v>
      </c>
    </row>
    <row r="65" spans="1:40" x14ac:dyDescent="0.2">
      <c r="A65" s="107" t="s">
        <v>190</v>
      </c>
      <c r="B65" s="107" t="s">
        <v>262</v>
      </c>
      <c r="C65" s="107">
        <v>4772</v>
      </c>
      <c r="D65" s="107" t="s">
        <v>269</v>
      </c>
      <c r="E65" s="273" t="s">
        <v>269</v>
      </c>
      <c r="F65" s="127">
        <v>857820.05</v>
      </c>
      <c r="G65" s="127">
        <v>0</v>
      </c>
      <c r="H65" s="127">
        <v>21000</v>
      </c>
      <c r="J65" s="273">
        <v>120448.71</v>
      </c>
      <c r="K65" s="273">
        <v>150128.39000000001</v>
      </c>
      <c r="L65" s="273"/>
      <c r="M65" s="128">
        <v>14873</v>
      </c>
      <c r="N65" s="128">
        <v>137665</v>
      </c>
      <c r="P65" s="128">
        <v>250413</v>
      </c>
      <c r="Q65" s="128">
        <v>4975</v>
      </c>
      <c r="R65" s="273"/>
      <c r="S65" s="273"/>
      <c r="T65" s="273">
        <v>-1474426.49</v>
      </c>
      <c r="U65" s="273">
        <v>2056145.55</v>
      </c>
      <c r="W65" s="100">
        <v>1279340.53</v>
      </c>
      <c r="Y65" s="100">
        <v>799.51</v>
      </c>
      <c r="Z65" s="100">
        <v>1105069</v>
      </c>
      <c r="AA65" s="100">
        <v>7500</v>
      </c>
      <c r="AB65" s="129">
        <v>1384039</v>
      </c>
      <c r="AD65" s="129">
        <v>13592</v>
      </c>
      <c r="AE65" s="129">
        <v>521359.99</v>
      </c>
      <c r="AF65" s="129">
        <v>200901.96</v>
      </c>
      <c r="AI65" s="77">
        <f t="shared" si="0"/>
        <v>878820.05</v>
      </c>
      <c r="AJ65" s="44">
        <f t="shared" si="2"/>
        <v>407926</v>
      </c>
      <c r="AK65" s="32">
        <f t="shared" si="6"/>
        <v>470894.05000000005</v>
      </c>
      <c r="AL65" s="29">
        <f t="shared" si="4"/>
        <v>2392709.04</v>
      </c>
      <c r="AM65" s="47">
        <f t="shared" si="5"/>
        <v>2119892.9500000002</v>
      </c>
      <c r="AN65" s="32">
        <f t="shared" si="1"/>
        <v>272816.08999999985</v>
      </c>
    </row>
    <row r="66" spans="1:40" x14ac:dyDescent="0.2">
      <c r="A66" s="107" t="s">
        <v>192</v>
      </c>
      <c r="B66" s="107" t="s">
        <v>271</v>
      </c>
      <c r="C66" s="107">
        <v>5834</v>
      </c>
      <c r="D66" s="107" t="s">
        <v>273</v>
      </c>
      <c r="E66" s="273" t="s">
        <v>273</v>
      </c>
      <c r="F66" s="127">
        <v>373112.62</v>
      </c>
      <c r="G66" s="127">
        <v>44700</v>
      </c>
      <c r="H66" s="127">
        <v>102963.1</v>
      </c>
      <c r="J66" s="273">
        <v>860176.89</v>
      </c>
      <c r="K66" s="273">
        <v>547082.89</v>
      </c>
      <c r="L66" s="273"/>
      <c r="M66" s="128">
        <v>12127</v>
      </c>
      <c r="N66" s="128">
        <v>20752.27</v>
      </c>
      <c r="P66" s="128">
        <v>68930</v>
      </c>
      <c r="Q66" s="128">
        <v>12162.5</v>
      </c>
      <c r="R66" s="273"/>
      <c r="S66" s="273"/>
      <c r="T66" s="273">
        <v>-233564.22</v>
      </c>
      <c r="U66" s="273">
        <v>2912713.08</v>
      </c>
      <c r="W66" s="100">
        <v>1239082.55</v>
      </c>
      <c r="X66" s="100">
        <v>284051</v>
      </c>
      <c r="Y66" s="100">
        <v>1251.49</v>
      </c>
      <c r="AA66" s="100"/>
      <c r="AB66" s="129">
        <v>550550</v>
      </c>
      <c r="AE66" s="129">
        <v>1332598.78</v>
      </c>
      <c r="AF66" s="129">
        <v>200838.51</v>
      </c>
      <c r="AI66" s="77">
        <f t="shared" si="0"/>
        <v>520775.72</v>
      </c>
      <c r="AJ66" s="44">
        <f t="shared" si="2"/>
        <v>113971.77</v>
      </c>
      <c r="AK66" s="32">
        <f t="shared" si="6"/>
        <v>406803.94999999995</v>
      </c>
      <c r="AL66" s="29">
        <f t="shared" si="4"/>
        <v>1524385.04</v>
      </c>
      <c r="AM66" s="47">
        <f t="shared" si="5"/>
        <v>2083987.29</v>
      </c>
      <c r="AN66" s="32">
        <f t="shared" si="1"/>
        <v>-559602.25</v>
      </c>
    </row>
    <row r="67" spans="1:40" x14ac:dyDescent="0.2">
      <c r="A67" s="107" t="s">
        <v>192</v>
      </c>
      <c r="B67" s="107" t="s">
        <v>271</v>
      </c>
      <c r="C67" s="107">
        <v>4475</v>
      </c>
      <c r="D67" s="107" t="s">
        <v>274</v>
      </c>
      <c r="E67" s="273" t="s">
        <v>274</v>
      </c>
      <c r="F67" s="127">
        <v>368639.47</v>
      </c>
      <c r="G67" s="127">
        <v>0</v>
      </c>
      <c r="H67" s="127">
        <v>58180.59</v>
      </c>
      <c r="J67" s="273">
        <v>933351.65</v>
      </c>
      <c r="K67" s="273">
        <v>651760.25</v>
      </c>
      <c r="L67" s="273"/>
      <c r="M67" s="128">
        <v>6500</v>
      </c>
      <c r="N67" s="128">
        <v>15801.33</v>
      </c>
      <c r="P67" s="128">
        <v>0</v>
      </c>
      <c r="Q67" s="128">
        <v>1750</v>
      </c>
      <c r="R67" s="273"/>
      <c r="S67" s="273"/>
      <c r="T67" s="273">
        <v>617920.51</v>
      </c>
      <c r="U67" s="273">
        <v>1364480.05</v>
      </c>
      <c r="W67" s="100">
        <v>971364.79</v>
      </c>
      <c r="X67" s="100">
        <v>23616</v>
      </c>
      <c r="Y67" s="100">
        <v>877.4</v>
      </c>
      <c r="AA67" s="100"/>
      <c r="AB67" s="129">
        <v>395140</v>
      </c>
      <c r="AE67" s="129">
        <v>468683.66</v>
      </c>
      <c r="AF67" s="129">
        <v>136019.94</v>
      </c>
      <c r="AI67" s="77">
        <f t="shared" si="0"/>
        <v>426820.05999999994</v>
      </c>
      <c r="AJ67" s="44">
        <f t="shared" si="2"/>
        <v>24051.33</v>
      </c>
      <c r="AK67" s="32">
        <f t="shared" si="6"/>
        <v>402768.72999999992</v>
      </c>
      <c r="AL67" s="29">
        <f t="shared" si="4"/>
        <v>995858.19000000006</v>
      </c>
      <c r="AM67" s="47">
        <f t="shared" si="5"/>
        <v>999843.59999999986</v>
      </c>
      <c r="AN67" s="32">
        <f t="shared" si="1"/>
        <v>-3985.4099999997998</v>
      </c>
    </row>
    <row r="68" spans="1:40" x14ac:dyDescent="0.2">
      <c r="A68" s="107" t="s">
        <v>192</v>
      </c>
      <c r="B68" s="107" t="s">
        <v>271</v>
      </c>
      <c r="C68" s="107">
        <v>1990</v>
      </c>
      <c r="D68" s="107" t="s">
        <v>275</v>
      </c>
      <c r="E68" s="273" t="s">
        <v>275</v>
      </c>
      <c r="F68" s="127">
        <v>160405.76000000001</v>
      </c>
      <c r="G68" s="127">
        <v>0</v>
      </c>
      <c r="H68" s="127">
        <v>10388.76</v>
      </c>
      <c r="J68" s="273">
        <v>900530.98</v>
      </c>
      <c r="K68" s="273">
        <v>346330.73</v>
      </c>
      <c r="L68" s="273"/>
      <c r="M68" s="128">
        <v>21690</v>
      </c>
      <c r="N68" s="128">
        <v>18551.72</v>
      </c>
      <c r="P68" s="128">
        <v>0</v>
      </c>
      <c r="Q68" s="128">
        <v>1891.12</v>
      </c>
      <c r="R68" s="273"/>
      <c r="S68" s="273">
        <v>-729998.35</v>
      </c>
      <c r="T68" s="273"/>
      <c r="U68" s="273">
        <v>2067672.51</v>
      </c>
      <c r="W68" s="100">
        <v>788206.39</v>
      </c>
      <c r="X68" s="100">
        <v>23616</v>
      </c>
      <c r="Y68" s="100">
        <v>326.51</v>
      </c>
      <c r="AA68" s="100"/>
      <c r="AB68" s="129">
        <v>167440</v>
      </c>
      <c r="AE68" s="129">
        <v>432085.3</v>
      </c>
      <c r="AF68" s="129">
        <v>156188.37</v>
      </c>
      <c r="AI68" s="77">
        <f t="shared" si="0"/>
        <v>170794.52000000002</v>
      </c>
      <c r="AJ68" s="44">
        <f t="shared" si="2"/>
        <v>42132.840000000004</v>
      </c>
      <c r="AK68" s="32">
        <f t="shared" si="6"/>
        <v>128661.68000000002</v>
      </c>
      <c r="AL68" s="29">
        <f t="shared" si="4"/>
        <v>812148.9</v>
      </c>
      <c r="AM68" s="47">
        <f t="shared" si="5"/>
        <v>755713.67</v>
      </c>
      <c r="AN68" s="32">
        <f t="shared" si="1"/>
        <v>56435.229999999981</v>
      </c>
    </row>
    <row r="69" spans="1:40" x14ac:dyDescent="0.2">
      <c r="A69" s="107" t="s">
        <v>192</v>
      </c>
      <c r="B69" s="107" t="s">
        <v>271</v>
      </c>
      <c r="C69" s="107">
        <v>5043</v>
      </c>
      <c r="D69" s="107" t="s">
        <v>276</v>
      </c>
      <c r="E69" s="273" t="s">
        <v>276</v>
      </c>
      <c r="F69" s="127">
        <v>270269.48</v>
      </c>
      <c r="G69" s="127">
        <v>100</v>
      </c>
      <c r="H69" s="127">
        <v>4286.79</v>
      </c>
      <c r="J69" s="273">
        <v>859236.68</v>
      </c>
      <c r="K69" s="273">
        <v>655775.24</v>
      </c>
      <c r="L69" s="273"/>
      <c r="M69" s="128">
        <v>4645</v>
      </c>
      <c r="N69" s="128">
        <v>56492</v>
      </c>
      <c r="P69" s="128">
        <v>0</v>
      </c>
      <c r="Q69" s="128">
        <v>0</v>
      </c>
      <c r="R69" s="273"/>
      <c r="S69" s="273"/>
      <c r="T69" s="273">
        <v>-466933.72</v>
      </c>
      <c r="U69" s="273">
        <v>2226508.67</v>
      </c>
      <c r="W69" s="100">
        <v>1086449.76</v>
      </c>
      <c r="Y69" s="100">
        <v>505.79</v>
      </c>
      <c r="AA69" s="100">
        <v>8000</v>
      </c>
      <c r="AB69" s="129">
        <v>330168</v>
      </c>
      <c r="AD69" s="129">
        <v>10422</v>
      </c>
      <c r="AE69" s="129">
        <v>515723.05</v>
      </c>
      <c r="AF69" s="129">
        <v>175874.26</v>
      </c>
      <c r="AI69" s="77">
        <f t="shared" ref="AI69:AI70" si="7">SUM(F69:I69)</f>
        <v>274656.26999999996</v>
      </c>
      <c r="AJ69" s="44">
        <f t="shared" ref="AJ69:AJ70" si="8">SUM(M69:Q69)</f>
        <v>61137</v>
      </c>
      <c r="AK69" s="32">
        <f t="shared" si="6"/>
        <v>213519.26999999996</v>
      </c>
      <c r="AL69" s="29">
        <f t="shared" si="4"/>
        <v>1094955.55</v>
      </c>
      <c r="AM69" s="47">
        <f t="shared" si="5"/>
        <v>1032187.31</v>
      </c>
      <c r="AN69" s="32">
        <f t="shared" ref="AN69:AN70" si="9">AL69-AM69</f>
        <v>62768.239999999991</v>
      </c>
    </row>
    <row r="70" spans="1:40" x14ac:dyDescent="0.2">
      <c r="A70" s="107" t="s">
        <v>192</v>
      </c>
      <c r="B70" s="107" t="s">
        <v>271</v>
      </c>
      <c r="C70" s="107">
        <v>5442</v>
      </c>
      <c r="D70" s="107" t="s">
        <v>277</v>
      </c>
      <c r="E70" s="273" t="s">
        <v>277</v>
      </c>
      <c r="F70" s="127">
        <v>290595.21000000002</v>
      </c>
      <c r="G70" s="127">
        <v>0</v>
      </c>
      <c r="H70" s="127">
        <v>37976.36</v>
      </c>
      <c r="J70" s="273">
        <v>563110.94999999995</v>
      </c>
      <c r="K70" s="273">
        <v>880793.2</v>
      </c>
      <c r="L70" s="273"/>
      <c r="M70" s="128">
        <v>22530</v>
      </c>
      <c r="N70" s="128">
        <v>19613.95</v>
      </c>
      <c r="Q70" s="128">
        <v>0</v>
      </c>
      <c r="R70" s="273"/>
      <c r="S70" s="273"/>
      <c r="T70" s="273">
        <v>648.83000000000004</v>
      </c>
      <c r="U70" s="273">
        <v>2114406.96</v>
      </c>
      <c r="W70" s="100">
        <v>1312004.52</v>
      </c>
      <c r="Y70" s="100">
        <v>1485.99</v>
      </c>
      <c r="AA70" s="100"/>
      <c r="AB70" s="129">
        <v>389256</v>
      </c>
      <c r="AD70" s="129">
        <v>3776</v>
      </c>
      <c r="AE70" s="129">
        <v>697840.23</v>
      </c>
      <c r="AF70" s="129">
        <v>204310.91</v>
      </c>
      <c r="AI70" s="77">
        <f t="shared" si="7"/>
        <v>328571.57</v>
      </c>
      <c r="AJ70" s="44">
        <f t="shared" si="8"/>
        <v>42143.95</v>
      </c>
      <c r="AK70" s="32">
        <f t="shared" si="6"/>
        <v>286427.62</v>
      </c>
      <c r="AL70" s="29">
        <f t="shared" ref="AL70" si="10">SUM(V70:AA70)</f>
        <v>1313490.51</v>
      </c>
      <c r="AM70" s="47">
        <f t="shared" ref="AM70" si="11">SUM(AB70:AH70)</f>
        <v>1295183.1399999999</v>
      </c>
      <c r="AN70" s="32">
        <f t="shared" si="9"/>
        <v>18307.370000000112</v>
      </c>
    </row>
    <row r="71" spans="1:40" x14ac:dyDescent="0.2">
      <c r="E71" s="273"/>
      <c r="J71" s="273"/>
      <c r="K71" s="273"/>
      <c r="L71" s="273"/>
      <c r="Q71" s="128"/>
      <c r="R71" s="273"/>
      <c r="S71" s="273"/>
      <c r="T71" s="273"/>
      <c r="U71" s="273"/>
      <c r="AA71" s="100"/>
      <c r="AJ71" s="44"/>
      <c r="AL71" s="29"/>
      <c r="AM71" s="47"/>
    </row>
    <row r="72" spans="1:40" x14ac:dyDescent="0.2">
      <c r="E72" s="273"/>
      <c r="J72" s="273"/>
      <c r="K72" s="273"/>
      <c r="L72" s="273"/>
      <c r="Q72" s="128"/>
      <c r="R72" s="273"/>
      <c r="S72" s="273"/>
      <c r="T72" s="273"/>
      <c r="U72" s="273"/>
      <c r="AA72" s="100"/>
      <c r="AJ72" s="44"/>
      <c r="AL72" s="29"/>
      <c r="AM72" s="47"/>
    </row>
    <row r="73" spans="1:40" x14ac:dyDescent="0.2">
      <c r="E73" s="273"/>
      <c r="J73" s="273"/>
      <c r="K73" s="273"/>
      <c r="L73" s="273"/>
      <c r="Q73" s="128"/>
      <c r="R73" s="273"/>
      <c r="S73" s="273"/>
      <c r="T73" s="273"/>
      <c r="U73" s="273"/>
      <c r="AA73" s="100"/>
      <c r="AJ73" s="44"/>
      <c r="AL73" s="29"/>
      <c r="AM73" s="47"/>
    </row>
    <row r="74" spans="1:40" x14ac:dyDescent="0.2">
      <c r="E74" s="273"/>
      <c r="J74" s="273"/>
      <c r="K74" s="273"/>
      <c r="L74" s="273"/>
      <c r="Q74" s="128"/>
      <c r="R74" s="273"/>
      <c r="S74" s="273"/>
      <c r="T74" s="273"/>
      <c r="U74" s="273"/>
      <c r="AA74" s="100"/>
      <c r="AJ74" s="44"/>
      <c r="AL74" s="29"/>
      <c r="AM74" s="47"/>
    </row>
    <row r="75" spans="1:40" x14ac:dyDescent="0.2">
      <c r="E75" s="273"/>
      <c r="J75" s="273"/>
      <c r="K75" s="273"/>
      <c r="L75" s="273"/>
      <c r="Q75" s="128"/>
      <c r="R75" s="273"/>
      <c r="S75" s="273"/>
      <c r="T75" s="273"/>
      <c r="U75" s="273"/>
      <c r="AA75" s="100"/>
      <c r="AJ75" s="44"/>
      <c r="AL75" s="29"/>
      <c r="AM75" s="47"/>
    </row>
    <row r="76" spans="1:40" x14ac:dyDescent="0.2">
      <c r="E76" s="273"/>
      <c r="J76" s="273"/>
      <c r="K76" s="273"/>
      <c r="L76" s="273"/>
      <c r="Q76" s="128"/>
      <c r="R76" s="273"/>
      <c r="S76" s="273"/>
      <c r="T76" s="273"/>
      <c r="U76" s="273"/>
      <c r="AA76" s="100"/>
      <c r="AJ76" s="44"/>
      <c r="AL76" s="29"/>
      <c r="AM76" s="47"/>
    </row>
    <row r="77" spans="1:40" x14ac:dyDescent="0.2">
      <c r="E77" s="273"/>
      <c r="J77" s="273"/>
      <c r="K77" s="273"/>
      <c r="L77" s="273"/>
      <c r="Q77" s="128"/>
      <c r="R77" s="273"/>
      <c r="S77" s="273"/>
      <c r="T77" s="273"/>
      <c r="U77" s="273"/>
      <c r="AA77" s="100"/>
      <c r="AJ77" s="44"/>
      <c r="AL77" s="29"/>
      <c r="AM77" s="47"/>
    </row>
    <row r="78" spans="1:40" x14ac:dyDescent="0.2">
      <c r="E78" s="273"/>
      <c r="J78" s="273"/>
      <c r="K78" s="273"/>
      <c r="L78" s="273"/>
      <c r="Q78" s="128"/>
      <c r="R78" s="273"/>
      <c r="S78" s="273"/>
      <c r="T78" s="273"/>
      <c r="U78" s="273"/>
      <c r="AA78" s="100"/>
      <c r="AJ78" s="44"/>
      <c r="AL78" s="29"/>
      <c r="AM78" s="47"/>
    </row>
    <row r="79" spans="1:40" x14ac:dyDescent="0.2">
      <c r="AJ79" s="44"/>
      <c r="AL79" s="29"/>
      <c r="AM79" s="47"/>
    </row>
    <row r="80" spans="1:40" x14ac:dyDescent="0.2">
      <c r="AJ80" s="44"/>
      <c r="AL80" s="29"/>
      <c r="AM80" s="47"/>
    </row>
    <row r="81" spans="36:39" x14ac:dyDescent="0.2">
      <c r="AJ81" s="44"/>
      <c r="AL81" s="29"/>
      <c r="AM81" s="47"/>
    </row>
    <row r="82" spans="36:39" x14ac:dyDescent="0.2">
      <c r="AJ82" s="44"/>
      <c r="AL82" s="29"/>
      <c r="AM82" s="47"/>
    </row>
    <row r="83" spans="36:39" x14ac:dyDescent="0.2">
      <c r="AJ83" s="44"/>
      <c r="AL83" s="29"/>
      <c r="AM83" s="47"/>
    </row>
    <row r="84" spans="36:39" x14ac:dyDescent="0.2">
      <c r="AJ84" s="44"/>
      <c r="AL84" s="29"/>
      <c r="AM84" s="47"/>
    </row>
    <row r="85" spans="36:39" x14ac:dyDescent="0.2">
      <c r="AJ85" s="44"/>
      <c r="AL85" s="29"/>
      <c r="AM85" s="47"/>
    </row>
    <row r="86" spans="36:39" x14ac:dyDescent="0.2">
      <c r="AJ86" s="44"/>
      <c r="AL86" s="29"/>
      <c r="AM86" s="47"/>
    </row>
    <row r="87" spans="36:39" x14ac:dyDescent="0.2">
      <c r="AJ87" s="44"/>
      <c r="AL87" s="29"/>
      <c r="AM87" s="47"/>
    </row>
    <row r="88" spans="36:39" x14ac:dyDescent="0.2">
      <c r="AJ88" s="44"/>
      <c r="AL88" s="29"/>
      <c r="AM88" s="47"/>
    </row>
    <row r="89" spans="36:39" x14ac:dyDescent="0.2">
      <c r="AJ89" s="44"/>
      <c r="AL89" s="29"/>
      <c r="AM89" s="47"/>
    </row>
    <row r="90" spans="36:39" x14ac:dyDescent="0.2">
      <c r="AJ90" s="44"/>
      <c r="AL90" s="29"/>
      <c r="AM90" s="47"/>
    </row>
    <row r="91" spans="36:39" x14ac:dyDescent="0.2">
      <c r="AJ91" s="44"/>
      <c r="AL91" s="29"/>
      <c r="AM91" s="47"/>
    </row>
    <row r="92" spans="36:39" x14ac:dyDescent="0.2">
      <c r="AJ92" s="44"/>
      <c r="AL92" s="29"/>
      <c r="AM92" s="47"/>
    </row>
    <row r="93" spans="36:39" x14ac:dyDescent="0.2">
      <c r="AJ93" s="44"/>
      <c r="AL93" s="29"/>
      <c r="AM93" s="47"/>
    </row>
    <row r="94" spans="36:39" x14ac:dyDescent="0.2">
      <c r="AJ94" s="44"/>
      <c r="AL94" s="29"/>
      <c r="AM94" s="47"/>
    </row>
    <row r="95" spans="36:39" x14ac:dyDescent="0.2">
      <c r="AJ95" s="44"/>
      <c r="AL95" s="29"/>
      <c r="AM95" s="47"/>
    </row>
    <row r="96" spans="36:39" x14ac:dyDescent="0.2">
      <c r="AJ96" s="44"/>
      <c r="AL96" s="29"/>
      <c r="AM96" s="47"/>
    </row>
    <row r="97" spans="36:39" x14ac:dyDescent="0.2">
      <c r="AJ97" s="44"/>
      <c r="AL97" s="29"/>
      <c r="AM97" s="47"/>
    </row>
    <row r="98" spans="36:39" x14ac:dyDescent="0.2">
      <c r="AJ98" s="44"/>
      <c r="AL98" s="29"/>
      <c r="AM98" s="47"/>
    </row>
    <row r="99" spans="36:39" x14ac:dyDescent="0.2">
      <c r="AJ99" s="44"/>
      <c r="AL99" s="29"/>
      <c r="AM99" s="47"/>
    </row>
    <row r="100" spans="36:39" x14ac:dyDescent="0.2">
      <c r="AJ100" s="44"/>
      <c r="AL100" s="29"/>
      <c r="AM100" s="47"/>
    </row>
    <row r="101" spans="36:39" x14ac:dyDescent="0.2">
      <c r="AJ101" s="44"/>
      <c r="AL101" s="29"/>
      <c r="AM101" s="47"/>
    </row>
    <row r="102" spans="36:39" x14ac:dyDescent="0.2">
      <c r="AJ102" s="44"/>
      <c r="AL102" s="29"/>
      <c r="AM102" s="47"/>
    </row>
    <row r="103" spans="36:39" x14ac:dyDescent="0.2">
      <c r="AJ103" s="44"/>
      <c r="AL103" s="29"/>
      <c r="AM103" s="47"/>
    </row>
    <row r="104" spans="36:39" x14ac:dyDescent="0.2">
      <c r="AJ104" s="44"/>
      <c r="AL104" s="29"/>
      <c r="AM104" s="47"/>
    </row>
    <row r="105" spans="36:39" x14ac:dyDescent="0.2">
      <c r="AJ105" s="44"/>
      <c r="AL105" s="29"/>
      <c r="AM105" s="47"/>
    </row>
    <row r="106" spans="36:39" x14ac:dyDescent="0.2">
      <c r="AJ106" s="44"/>
      <c r="AL106" s="29"/>
      <c r="AM106" s="47"/>
    </row>
    <row r="107" spans="36:39" x14ac:dyDescent="0.2">
      <c r="AJ107" s="44"/>
      <c r="AL107" s="29"/>
      <c r="AM107" s="47"/>
    </row>
    <row r="108" spans="36:39" x14ac:dyDescent="0.2">
      <c r="AJ108" s="44"/>
      <c r="AL108" s="29"/>
      <c r="AM108" s="47"/>
    </row>
    <row r="109" spans="36:39" x14ac:dyDescent="0.2">
      <c r="AJ109" s="44"/>
      <c r="AL109" s="29"/>
      <c r="AM109" s="47"/>
    </row>
    <row r="110" spans="36:39" x14ac:dyDescent="0.2">
      <c r="AJ110" s="44"/>
      <c r="AL110" s="29"/>
      <c r="AM110" s="47"/>
    </row>
    <row r="111" spans="36:39" x14ac:dyDescent="0.2">
      <c r="AJ111" s="44"/>
      <c r="AL111" s="29"/>
      <c r="AM111" s="47"/>
    </row>
    <row r="112" spans="36:39" x14ac:dyDescent="0.2">
      <c r="AJ112" s="44"/>
      <c r="AL112" s="29"/>
      <c r="AM112" s="47"/>
    </row>
    <row r="113" spans="36:39" x14ac:dyDescent="0.2">
      <c r="AJ113" s="44"/>
      <c r="AL113" s="29"/>
      <c r="AM113" s="47"/>
    </row>
    <row r="114" spans="36:39" x14ac:dyDescent="0.2">
      <c r="AJ114" s="44"/>
      <c r="AL114" s="29"/>
      <c r="AM114" s="47"/>
    </row>
    <row r="115" spans="36:39" x14ac:dyDescent="0.2">
      <c r="AJ115" s="44"/>
      <c r="AL115" s="29"/>
      <c r="AM115" s="47"/>
    </row>
    <row r="116" spans="36:39" x14ac:dyDescent="0.2">
      <c r="AJ116" s="44"/>
      <c r="AL116" s="29"/>
      <c r="AM116" s="47"/>
    </row>
    <row r="117" spans="36:39" x14ac:dyDescent="0.2">
      <c r="AJ117" s="44"/>
      <c r="AL117" s="29"/>
      <c r="AM117" s="47"/>
    </row>
    <row r="118" spans="36:39" x14ac:dyDescent="0.2">
      <c r="AJ118" s="44"/>
      <c r="AL118" s="29"/>
      <c r="AM118" s="47"/>
    </row>
    <row r="119" spans="36:39" x14ac:dyDescent="0.2">
      <c r="AJ119" s="44"/>
      <c r="AL119" s="29"/>
      <c r="AM119" s="47"/>
    </row>
    <row r="120" spans="36:39" x14ac:dyDescent="0.2">
      <c r="AJ120" s="44"/>
      <c r="AL120" s="29"/>
      <c r="AM120" s="47"/>
    </row>
    <row r="121" spans="36:39" x14ac:dyDescent="0.2">
      <c r="AJ121" s="44"/>
      <c r="AL121" s="29"/>
      <c r="AM121" s="47"/>
    </row>
    <row r="122" spans="36:39" x14ac:dyDescent="0.2">
      <c r="AJ122" s="44"/>
      <c r="AL122" s="29"/>
      <c r="AM122" s="47"/>
    </row>
    <row r="123" spans="36:39" x14ac:dyDescent="0.2">
      <c r="AJ123" s="44"/>
      <c r="AL123" s="29"/>
      <c r="AM123" s="47"/>
    </row>
    <row r="124" spans="36:39" x14ac:dyDescent="0.2">
      <c r="AJ124" s="44"/>
      <c r="AL124" s="29"/>
      <c r="AM124" s="47"/>
    </row>
    <row r="125" spans="36:39" x14ac:dyDescent="0.2">
      <c r="AJ125" s="44"/>
      <c r="AL125" s="29"/>
      <c r="AM125" s="47"/>
    </row>
    <row r="126" spans="36:39" x14ac:dyDescent="0.2">
      <c r="AJ126" s="44"/>
      <c r="AL126" s="29"/>
      <c r="AM126" s="47"/>
    </row>
    <row r="127" spans="36:39" x14ac:dyDescent="0.2">
      <c r="AJ127" s="44"/>
      <c r="AL127" s="29"/>
      <c r="AM127" s="47"/>
    </row>
    <row r="128" spans="36:39" x14ac:dyDescent="0.2">
      <c r="AJ128" s="44"/>
      <c r="AL128" s="29"/>
      <c r="AM128" s="47"/>
    </row>
    <row r="129" spans="36:39" x14ac:dyDescent="0.2">
      <c r="AJ129" s="44"/>
      <c r="AL129" s="29"/>
      <c r="AM129" s="47"/>
    </row>
    <row r="130" spans="36:39" x14ac:dyDescent="0.2">
      <c r="AJ130" s="44"/>
      <c r="AL130" s="29"/>
      <c r="AM130" s="47"/>
    </row>
    <row r="131" spans="36:39" x14ac:dyDescent="0.2">
      <c r="AJ131" s="44"/>
      <c r="AL131" s="29"/>
      <c r="AM131" s="47"/>
    </row>
    <row r="132" spans="36:39" x14ac:dyDescent="0.2">
      <c r="AJ132" s="44"/>
      <c r="AL132" s="29"/>
      <c r="AM132" s="47"/>
    </row>
    <row r="133" spans="36:39" x14ac:dyDescent="0.2">
      <c r="AJ133" s="44"/>
      <c r="AL133" s="29"/>
      <c r="AM133" s="47"/>
    </row>
    <row r="134" spans="36:39" x14ac:dyDescent="0.2">
      <c r="AJ134" s="44"/>
      <c r="AL134" s="29"/>
      <c r="AM134" s="47"/>
    </row>
    <row r="135" spans="36:39" x14ac:dyDescent="0.2">
      <c r="AJ135" s="44"/>
      <c r="AL135" s="29"/>
      <c r="AM135" s="47"/>
    </row>
    <row r="136" spans="36:39" x14ac:dyDescent="0.2">
      <c r="AJ136" s="44"/>
      <c r="AL136" s="29"/>
      <c r="AM136" s="47"/>
    </row>
    <row r="137" spans="36:39" x14ac:dyDescent="0.2">
      <c r="AJ137" s="44"/>
      <c r="AL137" s="29"/>
      <c r="AM137" s="47"/>
    </row>
    <row r="138" spans="36:39" x14ac:dyDescent="0.2">
      <c r="AJ138" s="44"/>
      <c r="AL138" s="29"/>
      <c r="AM138" s="47"/>
    </row>
    <row r="139" spans="36:39" x14ac:dyDescent="0.2">
      <c r="AJ139" s="44"/>
      <c r="AL139" s="29"/>
      <c r="AM139" s="47"/>
    </row>
    <row r="140" spans="36:39" x14ac:dyDescent="0.2">
      <c r="AJ140" s="44"/>
      <c r="AL140" s="29"/>
      <c r="AM140" s="47"/>
    </row>
    <row r="141" spans="36:39" x14ac:dyDescent="0.2">
      <c r="AJ141" s="44"/>
      <c r="AL141" s="29"/>
      <c r="AM141" s="47"/>
    </row>
    <row r="142" spans="36:39" x14ac:dyDescent="0.2">
      <c r="AJ142" s="44"/>
      <c r="AL142" s="29"/>
      <c r="AM142" s="47"/>
    </row>
    <row r="143" spans="36:39" x14ac:dyDescent="0.2">
      <c r="AJ143" s="44"/>
      <c r="AL143" s="29"/>
      <c r="AM143" s="47"/>
    </row>
    <row r="144" spans="36:39" x14ac:dyDescent="0.2">
      <c r="AJ144" s="44"/>
      <c r="AL144" s="29"/>
      <c r="AM144" s="47"/>
    </row>
    <row r="145" spans="36:39" x14ac:dyDescent="0.2">
      <c r="AJ145" s="44"/>
      <c r="AL145" s="29"/>
      <c r="AM145" s="47"/>
    </row>
    <row r="146" spans="36:39" x14ac:dyDescent="0.2">
      <c r="AJ146" s="44"/>
      <c r="AL146" s="29"/>
      <c r="AM146" s="47"/>
    </row>
    <row r="147" spans="36:39" x14ac:dyDescent="0.2">
      <c r="AJ147" s="44"/>
      <c r="AL147" s="29"/>
      <c r="AM147" s="47"/>
    </row>
    <row r="148" spans="36:39" x14ac:dyDescent="0.2">
      <c r="AJ148" s="44"/>
      <c r="AL148" s="29"/>
      <c r="AM148" s="47"/>
    </row>
    <row r="149" spans="36:39" x14ac:dyDescent="0.2">
      <c r="AJ149" s="44"/>
      <c r="AL149" s="29"/>
      <c r="AM149" s="47"/>
    </row>
    <row r="150" spans="36:39" x14ac:dyDescent="0.2">
      <c r="AJ150" s="44"/>
      <c r="AL150" s="29"/>
      <c r="AM150" s="47"/>
    </row>
  </sheetData>
  <autoFilter ref="A1:AN7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"/>
  <sheetViews>
    <sheetView topLeftCell="U36" zoomScale="60" zoomScaleNormal="60" workbookViewId="0">
      <selection sqref="A1:AC86"/>
    </sheetView>
  </sheetViews>
  <sheetFormatPr defaultRowHeight="14.25" x14ac:dyDescent="0.2"/>
  <cols>
    <col min="1" max="1" width="41.5" style="273" bestFit="1" customWidth="1"/>
    <col min="2" max="2" width="31.875" style="127" bestFit="1" customWidth="1"/>
    <col min="3" max="3" width="31" style="127" bestFit="1" customWidth="1"/>
    <col min="4" max="4" width="22.75" style="127" bestFit="1" customWidth="1"/>
    <col min="5" max="6" width="14.625" style="273" bestFit="1" customWidth="1"/>
    <col min="7" max="7" width="16.625" style="128" bestFit="1" customWidth="1"/>
    <col min="8" max="9" width="18.875" style="128" bestFit="1" customWidth="1"/>
    <col min="10" max="10" width="18.125" style="128" bestFit="1" customWidth="1"/>
    <col min="11" max="11" width="20.125" style="128" bestFit="1" customWidth="1"/>
    <col min="12" max="12" width="22.375" style="128" bestFit="1" customWidth="1"/>
    <col min="13" max="13" width="26.5" style="273" bestFit="1" customWidth="1"/>
    <col min="14" max="14" width="26.625" style="273" bestFit="1" customWidth="1"/>
    <col min="15" max="15" width="15" style="273" bestFit="1" customWidth="1"/>
    <col min="16" max="16" width="26.125" style="273" bestFit="1" customWidth="1"/>
    <col min="17" max="17" width="42.875" style="100" bestFit="1" customWidth="1"/>
    <col min="18" max="18" width="43.625" style="100" bestFit="1" customWidth="1"/>
    <col min="19" max="19" width="27.75" style="100" bestFit="1" customWidth="1"/>
    <col min="20" max="20" width="53.125" style="100" bestFit="1" customWidth="1"/>
    <col min="21" max="21" width="14.625" style="100" bestFit="1" customWidth="1"/>
    <col min="22" max="22" width="19.125" style="100" bestFit="1" customWidth="1"/>
    <col min="23" max="23" width="25.5" style="129" bestFit="1" customWidth="1"/>
    <col min="24" max="24" width="23.875" style="129" bestFit="1" customWidth="1"/>
    <col min="25" max="25" width="41" style="129" bestFit="1" customWidth="1"/>
    <col min="26" max="26" width="29.625" style="129" bestFit="1" customWidth="1"/>
    <col min="27" max="27" width="21.5" style="129" bestFit="1" customWidth="1"/>
    <col min="28" max="28" width="31.875" style="129" bestFit="1" customWidth="1"/>
    <col min="29" max="29" width="34.25" style="129" bestFit="1" customWidth="1"/>
    <col min="30" max="16384" width="9" style="273"/>
  </cols>
  <sheetData>
    <row r="1" spans="1:29" x14ac:dyDescent="0.2">
      <c r="A1" s="273" t="s">
        <v>591</v>
      </c>
      <c r="B1" s="127" t="s">
        <v>1440</v>
      </c>
      <c r="C1" s="127" t="s">
        <v>1441</v>
      </c>
      <c r="D1" s="127" t="s">
        <v>1442</v>
      </c>
      <c r="E1" s="273" t="s">
        <v>1445</v>
      </c>
      <c r="F1" s="273" t="s">
        <v>1446</v>
      </c>
      <c r="G1" s="128" t="s">
        <v>1449</v>
      </c>
      <c r="H1" s="128" t="s">
        <v>1450</v>
      </c>
      <c r="I1" s="128" t="s">
        <v>2261</v>
      </c>
      <c r="J1" s="128" t="s">
        <v>1451</v>
      </c>
      <c r="K1" s="128" t="s">
        <v>1452</v>
      </c>
      <c r="L1" s="128" t="s">
        <v>2262</v>
      </c>
      <c r="M1" s="273" t="s">
        <v>1453</v>
      </c>
      <c r="N1" s="273" t="s">
        <v>1454</v>
      </c>
      <c r="O1" s="273" t="s">
        <v>1455</v>
      </c>
      <c r="P1" s="273" t="s">
        <v>1456</v>
      </c>
      <c r="Q1" s="100" t="s">
        <v>1706</v>
      </c>
      <c r="R1" s="100" t="s">
        <v>1457</v>
      </c>
      <c r="S1" s="100" t="s">
        <v>1458</v>
      </c>
      <c r="T1" s="100" t="s">
        <v>1459</v>
      </c>
      <c r="U1" s="100" t="s">
        <v>1461</v>
      </c>
      <c r="V1" s="100" t="s">
        <v>1463</v>
      </c>
      <c r="W1" s="129" t="s">
        <v>1464</v>
      </c>
      <c r="X1" s="129" t="s">
        <v>1466</v>
      </c>
      <c r="Y1" s="129" t="s">
        <v>1467</v>
      </c>
      <c r="Z1" s="129" t="s">
        <v>1468</v>
      </c>
      <c r="AA1" s="129" t="s">
        <v>1469</v>
      </c>
      <c r="AB1" s="129" t="s">
        <v>1707</v>
      </c>
      <c r="AC1" s="129" t="s">
        <v>1472</v>
      </c>
    </row>
    <row r="2" spans="1:29" x14ac:dyDescent="0.2">
      <c r="A2" s="273" t="s">
        <v>592</v>
      </c>
      <c r="B2" s="127" t="s">
        <v>1473</v>
      </c>
      <c r="C2" s="127" t="s">
        <v>1474</v>
      </c>
      <c r="D2" s="127" t="s">
        <v>1475</v>
      </c>
      <c r="E2" s="273" t="s">
        <v>1478</v>
      </c>
      <c r="F2" s="273" t="s">
        <v>1479</v>
      </c>
      <c r="G2" s="128" t="s">
        <v>1482</v>
      </c>
      <c r="H2" s="128" t="s">
        <v>1483</v>
      </c>
      <c r="I2" s="128" t="s">
        <v>2263</v>
      </c>
      <c r="J2" s="128" t="s">
        <v>1484</v>
      </c>
      <c r="K2" s="128" t="s">
        <v>1485</v>
      </c>
      <c r="L2" s="128" t="s">
        <v>2264</v>
      </c>
      <c r="M2" s="273" t="s">
        <v>1486</v>
      </c>
      <c r="N2" s="273" t="s">
        <v>1487</v>
      </c>
      <c r="O2" s="273" t="s">
        <v>1488</v>
      </c>
      <c r="P2" s="273" t="s">
        <v>1489</v>
      </c>
      <c r="Q2" s="100" t="s">
        <v>1709</v>
      </c>
      <c r="R2" s="100" t="s">
        <v>1490</v>
      </c>
      <c r="S2" s="100" t="s">
        <v>1491</v>
      </c>
      <c r="T2" s="100" t="s">
        <v>1492</v>
      </c>
      <c r="U2" s="100" t="s">
        <v>1494</v>
      </c>
      <c r="V2" s="100" t="s">
        <v>1496</v>
      </c>
      <c r="W2" s="129" t="s">
        <v>1497</v>
      </c>
      <c r="X2" s="129" t="s">
        <v>1499</v>
      </c>
      <c r="Y2" s="129" t="s">
        <v>1500</v>
      </c>
      <c r="Z2" s="129" t="s">
        <v>1501</v>
      </c>
      <c r="AA2" s="129" t="s">
        <v>1502</v>
      </c>
      <c r="AB2" s="129" t="s">
        <v>1710</v>
      </c>
      <c r="AC2" s="129" t="s">
        <v>1505</v>
      </c>
    </row>
    <row r="3" spans="1:29" x14ac:dyDescent="0.2">
      <c r="A3" s="273" t="s">
        <v>593</v>
      </c>
      <c r="B3" s="127">
        <v>29891708.829999998</v>
      </c>
      <c r="C3" s="127">
        <v>1540837.84</v>
      </c>
      <c r="D3" s="127">
        <v>7424675.1600000001</v>
      </c>
      <c r="E3" s="273">
        <v>51214964.719999999</v>
      </c>
      <c r="F3" s="273">
        <v>25412750.129999999</v>
      </c>
      <c r="G3" s="128">
        <v>124900</v>
      </c>
      <c r="H3" s="128">
        <v>1677149.6</v>
      </c>
      <c r="I3" s="128">
        <v>88320</v>
      </c>
      <c r="J3" s="128">
        <v>257560</v>
      </c>
      <c r="K3" s="128">
        <v>1200104.51</v>
      </c>
      <c r="L3" s="128">
        <v>320</v>
      </c>
      <c r="M3" s="273">
        <v>444887</v>
      </c>
      <c r="N3" s="273">
        <v>-9617570.0700000003</v>
      </c>
      <c r="O3" s="273">
        <v>-59941212.909999996</v>
      </c>
      <c r="P3" s="273">
        <v>189694652.86000001</v>
      </c>
      <c r="Q3" s="100">
        <v>8259.7000000000007</v>
      </c>
      <c r="R3" s="100">
        <v>61180596.369999997</v>
      </c>
      <c r="S3" s="100">
        <v>6105028</v>
      </c>
      <c r="T3" s="100">
        <v>45686.04</v>
      </c>
      <c r="U3" s="100">
        <v>59189592.5</v>
      </c>
      <c r="V3" s="100">
        <v>1200033</v>
      </c>
      <c r="W3" s="129">
        <v>85014401.819999993</v>
      </c>
      <c r="X3" s="129">
        <v>73966</v>
      </c>
      <c r="Y3" s="129">
        <v>72842</v>
      </c>
      <c r="Z3" s="129">
        <v>35233784.509999998</v>
      </c>
      <c r="AA3" s="129">
        <v>9153273.6899999995</v>
      </c>
      <c r="AB3" s="129">
        <v>106840</v>
      </c>
      <c r="AC3" s="129">
        <v>201759.32</v>
      </c>
    </row>
    <row r="4" spans="1:29" x14ac:dyDescent="0.2">
      <c r="A4" s="273" t="s">
        <v>2265</v>
      </c>
      <c r="B4" s="127">
        <v>259106.04</v>
      </c>
      <c r="C4" s="127">
        <v>2400</v>
      </c>
      <c r="D4" s="127">
        <v>23989.65</v>
      </c>
      <c r="E4" s="273">
        <v>1776224.37</v>
      </c>
      <c r="F4" s="273">
        <v>207196.46</v>
      </c>
      <c r="H4" s="128">
        <v>17475</v>
      </c>
      <c r="O4" s="273">
        <v>2452267.08</v>
      </c>
      <c r="P4" s="273">
        <v>198336.84</v>
      </c>
      <c r="Q4" s="100">
        <v>797.14</v>
      </c>
      <c r="R4" s="100">
        <v>661777.49</v>
      </c>
      <c r="U4" s="100">
        <v>883400</v>
      </c>
      <c r="W4" s="129">
        <v>1232420</v>
      </c>
      <c r="Z4" s="129">
        <v>424211.97</v>
      </c>
      <c r="AA4" s="129">
        <v>101066.06</v>
      </c>
    </row>
    <row r="5" spans="1:29" x14ac:dyDescent="0.2">
      <c r="A5" s="273" t="s">
        <v>2266</v>
      </c>
      <c r="B5" s="127">
        <v>212069.93</v>
      </c>
      <c r="C5" s="127">
        <v>47613.279999999999</v>
      </c>
      <c r="D5" s="127">
        <v>39657.53</v>
      </c>
      <c r="E5" s="273">
        <v>682143.75</v>
      </c>
      <c r="F5" s="273">
        <v>197563.74</v>
      </c>
      <c r="H5" s="128">
        <v>9450</v>
      </c>
      <c r="O5" s="273">
        <v>-828145.42</v>
      </c>
      <c r="P5" s="273">
        <v>2159407.13</v>
      </c>
      <c r="R5" s="100">
        <v>732899.74</v>
      </c>
      <c r="S5" s="100">
        <v>240000</v>
      </c>
      <c r="T5" s="100">
        <v>691.64</v>
      </c>
      <c r="U5" s="100">
        <v>943180</v>
      </c>
      <c r="W5" s="129">
        <v>1420920</v>
      </c>
      <c r="Z5" s="129">
        <v>313438.95</v>
      </c>
      <c r="AA5" s="129">
        <v>91371.91</v>
      </c>
    </row>
    <row r="6" spans="1:29" x14ac:dyDescent="0.2">
      <c r="A6" s="273" t="s">
        <v>2267</v>
      </c>
      <c r="B6" s="127">
        <v>220239.9</v>
      </c>
      <c r="C6" s="127">
        <v>30035.98</v>
      </c>
      <c r="D6" s="127">
        <v>105668.41</v>
      </c>
      <c r="E6" s="273">
        <v>1014754.48</v>
      </c>
      <c r="F6" s="273">
        <v>38798.5</v>
      </c>
      <c r="H6" s="128">
        <v>18300</v>
      </c>
      <c r="O6" s="273">
        <v>-1289336.46</v>
      </c>
      <c r="P6" s="273">
        <v>3104237.14</v>
      </c>
      <c r="R6" s="100">
        <v>619809.11</v>
      </c>
      <c r="T6" s="100">
        <v>1009.83</v>
      </c>
      <c r="U6" s="100">
        <v>734370</v>
      </c>
      <c r="W6" s="129">
        <v>1103680</v>
      </c>
      <c r="Z6" s="129">
        <v>423851.3</v>
      </c>
      <c r="AA6" s="129">
        <v>142664.04999999999</v>
      </c>
    </row>
    <row r="7" spans="1:29" x14ac:dyDescent="0.2">
      <c r="A7" s="273" t="s">
        <v>2268</v>
      </c>
      <c r="B7" s="127">
        <v>682663.9</v>
      </c>
      <c r="C7" s="127">
        <v>145242.46</v>
      </c>
      <c r="D7" s="127">
        <v>54301.36</v>
      </c>
      <c r="E7" s="273">
        <v>242379.94</v>
      </c>
      <c r="F7" s="273">
        <v>69244.100000000006</v>
      </c>
      <c r="H7" s="128">
        <v>23850</v>
      </c>
      <c r="O7" s="273">
        <v>-167531.4</v>
      </c>
      <c r="P7" s="273">
        <v>1481598.18</v>
      </c>
      <c r="R7" s="100">
        <v>1178939.57</v>
      </c>
      <c r="S7" s="100">
        <v>610971</v>
      </c>
      <c r="T7" s="100">
        <v>1372</v>
      </c>
      <c r="U7" s="100">
        <v>932270</v>
      </c>
      <c r="W7" s="129">
        <v>1626700</v>
      </c>
      <c r="Z7" s="129">
        <v>986943.33</v>
      </c>
      <c r="AA7" s="129">
        <v>96034.26</v>
      </c>
    </row>
    <row r="8" spans="1:29" x14ac:dyDescent="0.2">
      <c r="A8" s="273" t="s">
        <v>2269</v>
      </c>
      <c r="B8" s="127">
        <v>332552.53000000003</v>
      </c>
      <c r="C8" s="127">
        <v>5729.75</v>
      </c>
      <c r="D8" s="127">
        <v>22168.47</v>
      </c>
      <c r="E8" s="273">
        <v>50211.4</v>
      </c>
      <c r="F8" s="273">
        <v>458151.09</v>
      </c>
      <c r="H8" s="128">
        <v>16200</v>
      </c>
      <c r="O8" s="273">
        <v>-2414630.4500000002</v>
      </c>
      <c r="P8" s="273">
        <v>3577514.61</v>
      </c>
      <c r="R8" s="100">
        <v>1096026.3999999999</v>
      </c>
      <c r="S8" s="100">
        <v>100000</v>
      </c>
      <c r="T8" s="100">
        <v>890.03</v>
      </c>
      <c r="U8" s="100">
        <v>542600</v>
      </c>
      <c r="W8" s="129">
        <v>1211870</v>
      </c>
      <c r="Z8" s="129">
        <v>691612.55</v>
      </c>
      <c r="AA8" s="129">
        <v>30823.8</v>
      </c>
    </row>
    <row r="9" spans="1:29" x14ac:dyDescent="0.2">
      <c r="A9" s="273" t="s">
        <v>2270</v>
      </c>
      <c r="B9" s="127">
        <v>212325.93</v>
      </c>
      <c r="C9" s="127">
        <v>817.79</v>
      </c>
      <c r="D9" s="127">
        <v>79278.149999999994</v>
      </c>
      <c r="E9" s="273">
        <v>459908.22</v>
      </c>
      <c r="F9" s="273">
        <v>159056.66</v>
      </c>
      <c r="O9" s="273">
        <v>1069434.42</v>
      </c>
      <c r="P9" s="273">
        <v>80851.62</v>
      </c>
      <c r="R9" s="100">
        <v>208727.45</v>
      </c>
      <c r="S9" s="100">
        <v>36000</v>
      </c>
      <c r="T9" s="100">
        <v>567.46</v>
      </c>
      <c r="U9" s="100">
        <v>966280</v>
      </c>
      <c r="W9" s="129">
        <v>1065680</v>
      </c>
      <c r="Y9" s="129">
        <v>2810</v>
      </c>
      <c r="Z9" s="129">
        <v>303328.81</v>
      </c>
      <c r="AA9" s="129">
        <v>69501.39</v>
      </c>
    </row>
    <row r="10" spans="1:29" x14ac:dyDescent="0.2">
      <c r="A10" s="273" t="s">
        <v>2271</v>
      </c>
      <c r="B10" s="127">
        <v>292444.23</v>
      </c>
      <c r="C10" s="127">
        <v>35746.36</v>
      </c>
      <c r="D10" s="127">
        <v>84662.15</v>
      </c>
      <c r="E10" s="273">
        <v>978389.15</v>
      </c>
      <c r="F10" s="273">
        <v>273891.17</v>
      </c>
      <c r="H10" s="128">
        <v>17550</v>
      </c>
      <c r="O10" s="273">
        <v>-281413.25</v>
      </c>
      <c r="P10" s="273">
        <v>2359303.7200000002</v>
      </c>
      <c r="R10" s="100">
        <v>772099.79</v>
      </c>
      <c r="U10" s="100">
        <v>1355730</v>
      </c>
      <c r="W10" s="129">
        <v>1811460</v>
      </c>
      <c r="Y10" s="129">
        <v>6680</v>
      </c>
      <c r="Z10" s="129">
        <v>614929.86</v>
      </c>
      <c r="AA10" s="129">
        <v>61284.34</v>
      </c>
    </row>
    <row r="11" spans="1:29" x14ac:dyDescent="0.2">
      <c r="A11" s="273" t="s">
        <v>2272</v>
      </c>
      <c r="B11" s="127">
        <v>2433.92</v>
      </c>
      <c r="C11" s="127">
        <v>90381.55</v>
      </c>
      <c r="D11" s="127">
        <v>32886.720000000001</v>
      </c>
      <c r="E11" s="273">
        <v>763404.2</v>
      </c>
      <c r="F11" s="273">
        <v>296123.74</v>
      </c>
      <c r="H11" s="128">
        <v>14910</v>
      </c>
      <c r="O11" s="273">
        <v>-912241.85</v>
      </c>
      <c r="P11" s="273">
        <v>2243800.1</v>
      </c>
      <c r="Q11" s="100">
        <v>245.54</v>
      </c>
      <c r="R11" s="100">
        <v>435010.06</v>
      </c>
      <c r="S11" s="100">
        <v>102060</v>
      </c>
      <c r="U11" s="100">
        <v>437360</v>
      </c>
      <c r="V11" s="100">
        <v>10500</v>
      </c>
      <c r="W11" s="129">
        <v>718100</v>
      </c>
      <c r="Z11" s="129">
        <v>277558.74</v>
      </c>
      <c r="AA11" s="129">
        <v>103607.98</v>
      </c>
    </row>
    <row r="12" spans="1:29" x14ac:dyDescent="0.2">
      <c r="A12" s="273" t="s">
        <v>2273</v>
      </c>
      <c r="B12" s="127">
        <v>656732.77</v>
      </c>
      <c r="C12" s="127">
        <v>21615.06</v>
      </c>
      <c r="D12" s="127">
        <v>131182.34</v>
      </c>
      <c r="E12" s="273">
        <v>230816.61</v>
      </c>
      <c r="F12" s="273">
        <v>80295.47</v>
      </c>
      <c r="H12" s="128">
        <v>14250</v>
      </c>
      <c r="O12" s="273">
        <v>-1284325.57</v>
      </c>
      <c r="P12" s="273">
        <v>2541297.98</v>
      </c>
      <c r="R12" s="100">
        <v>662377.71</v>
      </c>
      <c r="S12" s="100">
        <v>158175</v>
      </c>
      <c r="T12" s="100">
        <v>1316.62</v>
      </c>
      <c r="U12" s="100">
        <v>791980</v>
      </c>
      <c r="W12" s="129">
        <v>1169590</v>
      </c>
      <c r="Z12" s="129">
        <v>388425.72</v>
      </c>
      <c r="AA12" s="129">
        <v>84812.77</v>
      </c>
    </row>
    <row r="13" spans="1:29" x14ac:dyDescent="0.2">
      <c r="A13" s="273" t="s">
        <v>2274</v>
      </c>
      <c r="B13" s="127">
        <v>312304.03000000003</v>
      </c>
      <c r="C13" s="127">
        <v>1468.1</v>
      </c>
      <c r="D13" s="127">
        <v>314012.5</v>
      </c>
      <c r="E13" s="273">
        <v>416129.44</v>
      </c>
      <c r="F13" s="273">
        <v>222679.84</v>
      </c>
      <c r="H13" s="128">
        <v>10750</v>
      </c>
      <c r="O13" s="273">
        <v>-902608.01</v>
      </c>
      <c r="P13" s="273">
        <v>2357450.56</v>
      </c>
      <c r="R13" s="100">
        <v>369443.13</v>
      </c>
      <c r="T13" s="100">
        <v>783.66</v>
      </c>
      <c r="U13" s="100">
        <v>967550</v>
      </c>
      <c r="W13" s="129">
        <v>1075770</v>
      </c>
      <c r="Z13" s="129">
        <v>346788.32</v>
      </c>
      <c r="AA13" s="129">
        <v>98117.11</v>
      </c>
    </row>
    <row r="14" spans="1:29" x14ac:dyDescent="0.2">
      <c r="A14" s="273" t="s">
        <v>2275</v>
      </c>
      <c r="B14" s="127">
        <v>196605.54</v>
      </c>
      <c r="C14" s="127">
        <v>10169.33</v>
      </c>
      <c r="D14" s="127">
        <v>95976.19</v>
      </c>
      <c r="E14" s="273">
        <v>1118680.83</v>
      </c>
      <c r="F14" s="273">
        <v>77891.3</v>
      </c>
      <c r="H14" s="128">
        <v>11700</v>
      </c>
      <c r="O14" s="273">
        <v>-1754979.42</v>
      </c>
      <c r="P14" s="273">
        <v>3416597.09</v>
      </c>
      <c r="R14" s="100">
        <v>562193.34</v>
      </c>
      <c r="T14" s="100">
        <v>541.32000000000005</v>
      </c>
      <c r="U14" s="100">
        <v>661080</v>
      </c>
      <c r="W14" s="129">
        <v>975660</v>
      </c>
      <c r="Z14" s="129">
        <v>256787.55</v>
      </c>
      <c r="AA14" s="129">
        <v>96310.59</v>
      </c>
    </row>
    <row r="15" spans="1:29" x14ac:dyDescent="0.2">
      <c r="A15" s="273" t="s">
        <v>2276</v>
      </c>
      <c r="B15" s="127">
        <v>356939.06</v>
      </c>
      <c r="C15" s="127">
        <v>8878.3799999999992</v>
      </c>
      <c r="D15" s="127">
        <v>43738.42</v>
      </c>
      <c r="E15" s="273">
        <v>2565233.6</v>
      </c>
      <c r="F15" s="273">
        <v>357328.85</v>
      </c>
      <c r="H15" s="128">
        <v>11880</v>
      </c>
      <c r="O15" s="273">
        <v>567702.92000000004</v>
      </c>
      <c r="P15" s="273">
        <v>3110817.16</v>
      </c>
      <c r="R15" s="100">
        <v>526752.61</v>
      </c>
      <c r="S15" s="100">
        <v>280000</v>
      </c>
      <c r="T15" s="100">
        <v>957.08</v>
      </c>
      <c r="U15" s="100">
        <v>615860</v>
      </c>
      <c r="W15" s="129">
        <v>919180</v>
      </c>
      <c r="Z15" s="129">
        <v>647842.51</v>
      </c>
      <c r="AA15" s="129">
        <v>172848.34</v>
      </c>
    </row>
    <row r="16" spans="1:29" x14ac:dyDescent="0.2">
      <c r="A16" s="273" t="s">
        <v>2277</v>
      </c>
      <c r="B16" s="127">
        <v>114534.59</v>
      </c>
      <c r="C16" s="127">
        <v>3774.18</v>
      </c>
      <c r="D16" s="127">
        <v>105321.13</v>
      </c>
      <c r="E16" s="273">
        <v>658905.91</v>
      </c>
      <c r="F16" s="273">
        <v>214379.39</v>
      </c>
      <c r="H16" s="128">
        <v>26220</v>
      </c>
      <c r="O16" s="273">
        <v>-3121452.17</v>
      </c>
      <c r="P16" s="273">
        <v>4381554.71</v>
      </c>
      <c r="R16" s="100">
        <v>864872.33</v>
      </c>
      <c r="S16" s="100">
        <v>45000</v>
      </c>
      <c r="T16" s="100">
        <v>250.17</v>
      </c>
      <c r="U16" s="100">
        <v>395500</v>
      </c>
      <c r="W16" s="129">
        <v>786720</v>
      </c>
      <c r="Z16" s="129">
        <v>411346.72</v>
      </c>
      <c r="AA16" s="129">
        <v>115515.12</v>
      </c>
    </row>
    <row r="17" spans="1:29" x14ac:dyDescent="0.2">
      <c r="A17" s="273" t="s">
        <v>2278</v>
      </c>
      <c r="B17" s="127">
        <v>813445.94</v>
      </c>
      <c r="C17" s="127">
        <v>1346.66</v>
      </c>
      <c r="D17" s="127">
        <v>44474.57</v>
      </c>
      <c r="E17" s="273">
        <v>447727.94</v>
      </c>
      <c r="F17" s="273">
        <v>78438.66</v>
      </c>
      <c r="H17" s="128">
        <v>12600</v>
      </c>
      <c r="O17" s="273">
        <v>-1268139.8400000001</v>
      </c>
      <c r="P17" s="273">
        <v>2824820.87</v>
      </c>
      <c r="R17" s="100">
        <v>608853.32999999996</v>
      </c>
      <c r="S17" s="100">
        <v>190000</v>
      </c>
      <c r="T17" s="100">
        <v>1485.03</v>
      </c>
      <c r="U17" s="100">
        <v>486900</v>
      </c>
      <c r="V17" s="100">
        <v>10500</v>
      </c>
      <c r="W17" s="129">
        <v>872320</v>
      </c>
      <c r="Z17" s="129">
        <v>274841.02</v>
      </c>
      <c r="AA17" s="129">
        <v>150547.6</v>
      </c>
    </row>
    <row r="18" spans="1:29" x14ac:dyDescent="0.2">
      <c r="A18" s="273" t="s">
        <v>2279</v>
      </c>
      <c r="B18" s="127">
        <v>311648.06</v>
      </c>
      <c r="C18" s="127">
        <v>8599.98</v>
      </c>
      <c r="D18" s="127">
        <v>95095.2</v>
      </c>
      <c r="E18" s="273">
        <v>215185.21</v>
      </c>
      <c r="F18" s="273">
        <v>133911.78</v>
      </c>
      <c r="H18" s="128">
        <v>26850</v>
      </c>
      <c r="O18" s="273">
        <v>-1154587.04</v>
      </c>
      <c r="P18" s="273">
        <v>2287611.84</v>
      </c>
      <c r="Q18" s="100">
        <v>956.13</v>
      </c>
      <c r="R18" s="100">
        <v>856186.29</v>
      </c>
      <c r="S18" s="100">
        <v>146380</v>
      </c>
      <c r="U18" s="100">
        <v>1251074</v>
      </c>
      <c r="W18" s="129">
        <v>1727864</v>
      </c>
      <c r="Z18" s="129">
        <v>484686.33</v>
      </c>
      <c r="AA18" s="129">
        <v>53451.66</v>
      </c>
    </row>
    <row r="19" spans="1:29" x14ac:dyDescent="0.2">
      <c r="A19" s="273" t="s">
        <v>2280</v>
      </c>
      <c r="B19" s="127">
        <v>286257.90000000002</v>
      </c>
      <c r="C19" s="127">
        <v>31646.28</v>
      </c>
      <c r="D19" s="127">
        <v>50736.7</v>
      </c>
      <c r="E19" s="273">
        <v>84527.23</v>
      </c>
      <c r="F19" s="273">
        <v>28256.83</v>
      </c>
      <c r="H19" s="128">
        <v>9000</v>
      </c>
      <c r="O19" s="273">
        <v>-2026505.98</v>
      </c>
      <c r="P19" s="273">
        <v>2658489.6</v>
      </c>
      <c r="R19" s="100">
        <v>708090.05</v>
      </c>
      <c r="S19" s="100">
        <v>45500</v>
      </c>
      <c r="T19" s="100">
        <v>642.09</v>
      </c>
      <c r="U19" s="100">
        <v>998130</v>
      </c>
      <c r="W19" s="129">
        <v>1446110</v>
      </c>
      <c r="Z19" s="129">
        <v>314077.52</v>
      </c>
      <c r="AA19" s="129">
        <v>77517.3</v>
      </c>
    </row>
    <row r="20" spans="1:29" x14ac:dyDescent="0.2">
      <c r="A20" s="273" t="s">
        <v>2281</v>
      </c>
      <c r="B20" s="127">
        <v>534982.47</v>
      </c>
      <c r="C20" s="127">
        <v>12921.53</v>
      </c>
      <c r="D20" s="127">
        <v>37803.870000000003</v>
      </c>
      <c r="E20" s="273">
        <v>3515125.55</v>
      </c>
      <c r="F20" s="273">
        <v>128048.43</v>
      </c>
      <c r="H20" s="128">
        <v>13500</v>
      </c>
      <c r="O20" s="273">
        <v>3639204.21</v>
      </c>
      <c r="P20" s="273">
        <v>712043.8</v>
      </c>
      <c r="R20" s="100">
        <v>399020</v>
      </c>
      <c r="T20" s="100">
        <v>1157.07</v>
      </c>
      <c r="U20" s="100">
        <v>622650</v>
      </c>
      <c r="W20" s="129">
        <v>831990</v>
      </c>
      <c r="Z20" s="129">
        <v>226359.43</v>
      </c>
      <c r="AA20" s="129">
        <v>80831.8</v>
      </c>
    </row>
    <row r="21" spans="1:29" x14ac:dyDescent="0.2">
      <c r="A21" s="273" t="s">
        <v>2282</v>
      </c>
      <c r="B21" s="127">
        <v>315505.90000000002</v>
      </c>
      <c r="C21" s="127">
        <v>10570.58</v>
      </c>
      <c r="D21" s="127">
        <v>67801.36</v>
      </c>
      <c r="E21" s="273">
        <v>362220.55</v>
      </c>
      <c r="F21" s="273">
        <v>47599.839999999997</v>
      </c>
      <c r="H21" s="128">
        <v>14700</v>
      </c>
      <c r="O21" s="273">
        <v>-3195499.13</v>
      </c>
      <c r="P21" s="273">
        <v>4272663.5999999996</v>
      </c>
      <c r="R21" s="100">
        <v>571198.1</v>
      </c>
      <c r="T21" s="100">
        <v>789.01</v>
      </c>
      <c r="U21" s="100">
        <v>263260</v>
      </c>
      <c r="W21" s="129">
        <v>578820</v>
      </c>
      <c r="Z21" s="129">
        <v>338777.31</v>
      </c>
      <c r="AA21" s="129">
        <v>128379.04</v>
      </c>
    </row>
    <row r="22" spans="1:29" x14ac:dyDescent="0.2">
      <c r="A22" s="273" t="s">
        <v>2283</v>
      </c>
      <c r="B22" s="127">
        <v>289265.39</v>
      </c>
      <c r="C22" s="127">
        <v>133101.95000000001</v>
      </c>
      <c r="D22" s="127">
        <v>36162.959999999999</v>
      </c>
      <c r="E22" s="273">
        <v>1400028.75</v>
      </c>
      <c r="F22" s="273">
        <v>45461</v>
      </c>
      <c r="H22" s="128">
        <v>16500</v>
      </c>
      <c r="O22" s="273">
        <v>8089.12</v>
      </c>
      <c r="P22" s="273">
        <v>2054348.01</v>
      </c>
      <c r="R22" s="100">
        <v>601426.92000000004</v>
      </c>
      <c r="S22" s="100">
        <v>105765</v>
      </c>
      <c r="T22" s="100">
        <v>787.24</v>
      </c>
      <c r="U22" s="100">
        <v>514250</v>
      </c>
      <c r="W22" s="129">
        <v>822810</v>
      </c>
      <c r="Z22" s="129">
        <v>431823.48</v>
      </c>
      <c r="AA22" s="129">
        <v>79748.759999999995</v>
      </c>
    </row>
    <row r="23" spans="1:29" x14ac:dyDescent="0.2">
      <c r="A23" s="273" t="s">
        <v>2344</v>
      </c>
      <c r="B23" s="127">
        <v>909831.76</v>
      </c>
      <c r="C23" s="127">
        <v>5499.99</v>
      </c>
      <c r="D23" s="127">
        <v>82444.210000000006</v>
      </c>
      <c r="E23" s="273">
        <v>5</v>
      </c>
      <c r="F23" s="273">
        <v>254816.51</v>
      </c>
      <c r="H23" s="128">
        <v>16620</v>
      </c>
      <c r="O23" s="273">
        <v>-809166.32</v>
      </c>
      <c r="P23" s="273">
        <v>2203520.5099999998</v>
      </c>
      <c r="R23" s="100">
        <v>603598.36</v>
      </c>
      <c r="S23" s="100">
        <v>81460</v>
      </c>
      <c r="T23" s="100">
        <v>1914.64</v>
      </c>
      <c r="U23" s="100">
        <v>801380</v>
      </c>
      <c r="W23" s="129">
        <v>1201080</v>
      </c>
      <c r="Z23" s="129">
        <v>356143.83</v>
      </c>
      <c r="AA23" s="129">
        <v>29436.89</v>
      </c>
    </row>
    <row r="24" spans="1:29" x14ac:dyDescent="0.2">
      <c r="A24" s="273" t="s">
        <v>2284</v>
      </c>
      <c r="B24" s="127">
        <v>320643.94</v>
      </c>
      <c r="C24" s="127">
        <v>0</v>
      </c>
      <c r="D24" s="127">
        <v>76394.12</v>
      </c>
      <c r="E24" s="273">
        <v>256813.24</v>
      </c>
      <c r="F24" s="273">
        <v>391124.55</v>
      </c>
      <c r="H24" s="128">
        <v>46869.9</v>
      </c>
      <c r="O24" s="273">
        <v>-1438626.91</v>
      </c>
      <c r="P24" s="273">
        <v>2350727.5299999998</v>
      </c>
      <c r="R24" s="100">
        <v>1462832.02</v>
      </c>
      <c r="T24" s="100">
        <v>749.11</v>
      </c>
      <c r="U24" s="100">
        <v>1084070</v>
      </c>
      <c r="W24" s="129">
        <v>1571650</v>
      </c>
      <c r="Z24" s="129">
        <v>749354.15</v>
      </c>
      <c r="AA24" s="129">
        <v>107442.65</v>
      </c>
    </row>
    <row r="25" spans="1:29" x14ac:dyDescent="0.2">
      <c r="A25" s="273" t="s">
        <v>2285</v>
      </c>
      <c r="B25" s="127">
        <v>182485.43</v>
      </c>
      <c r="C25" s="127">
        <v>0</v>
      </c>
      <c r="D25" s="127">
        <v>109729.14</v>
      </c>
      <c r="E25" s="273">
        <v>806155.76</v>
      </c>
      <c r="F25" s="273">
        <v>-172303.56</v>
      </c>
      <c r="G25" s="128">
        <v>120000</v>
      </c>
      <c r="H25" s="128">
        <v>33428.300000000003</v>
      </c>
      <c r="O25" s="273">
        <v>-2330354.56</v>
      </c>
      <c r="P25" s="273">
        <v>3163898.35</v>
      </c>
      <c r="R25" s="100">
        <v>829853.29</v>
      </c>
      <c r="S25" s="100">
        <v>99400</v>
      </c>
      <c r="T25" s="100">
        <v>336.41</v>
      </c>
      <c r="U25" s="100">
        <v>688690</v>
      </c>
      <c r="W25" s="129">
        <v>977840</v>
      </c>
      <c r="X25" s="129">
        <v>5176</v>
      </c>
      <c r="Z25" s="129">
        <v>521330.96</v>
      </c>
      <c r="AA25" s="129">
        <v>120516.06</v>
      </c>
    </row>
    <row r="26" spans="1:29" x14ac:dyDescent="0.2">
      <c r="A26" s="273" t="s">
        <v>2286</v>
      </c>
      <c r="B26" s="127">
        <v>1108230.75</v>
      </c>
      <c r="C26" s="127">
        <v>129000</v>
      </c>
      <c r="D26" s="127">
        <v>49349.120000000003</v>
      </c>
      <c r="E26" s="273">
        <v>1077913.1100000001</v>
      </c>
      <c r="F26" s="273">
        <v>1199096.8799999999</v>
      </c>
      <c r="H26" s="128">
        <v>260635.9</v>
      </c>
      <c r="O26" s="273">
        <v>804063.19</v>
      </c>
      <c r="P26" s="273">
        <v>2060186.09</v>
      </c>
      <c r="R26" s="100">
        <v>1266708.6200000001</v>
      </c>
      <c r="S26" s="100">
        <v>681123</v>
      </c>
      <c r="U26" s="100">
        <v>1474570</v>
      </c>
      <c r="W26" s="129">
        <v>1831852.1</v>
      </c>
      <c r="Y26" s="129">
        <v>7612</v>
      </c>
      <c r="Z26" s="129">
        <v>871375.54</v>
      </c>
      <c r="AA26" s="129">
        <v>135442.29999999999</v>
      </c>
      <c r="AC26" s="129">
        <v>1140</v>
      </c>
    </row>
    <row r="27" spans="1:29" x14ac:dyDescent="0.2">
      <c r="A27" s="273" t="s">
        <v>2287</v>
      </c>
      <c r="B27" s="127">
        <v>212011.17</v>
      </c>
      <c r="C27" s="127">
        <v>0</v>
      </c>
      <c r="D27" s="127">
        <v>114838.67</v>
      </c>
      <c r="E27" s="273">
        <v>383633.48</v>
      </c>
      <c r="F27" s="273">
        <v>515896.42</v>
      </c>
      <c r="H27" s="128">
        <v>16081.02</v>
      </c>
      <c r="O27" s="273">
        <v>-1661817.23</v>
      </c>
      <c r="P27" s="273">
        <v>2920599.11</v>
      </c>
      <c r="R27" s="100">
        <v>865926.17</v>
      </c>
      <c r="T27" s="100">
        <v>663.39</v>
      </c>
      <c r="U27" s="100">
        <v>900810</v>
      </c>
      <c r="V27" s="100">
        <v>214036</v>
      </c>
      <c r="W27" s="129">
        <v>1278934</v>
      </c>
      <c r="Z27" s="129">
        <v>470565.72</v>
      </c>
      <c r="AA27" s="129">
        <v>225253</v>
      </c>
    </row>
    <row r="28" spans="1:29" x14ac:dyDescent="0.2">
      <c r="A28" s="273" t="s">
        <v>2288</v>
      </c>
      <c r="B28" s="127">
        <v>307298.33</v>
      </c>
      <c r="C28" s="127">
        <v>0</v>
      </c>
      <c r="D28" s="127">
        <v>76572.75</v>
      </c>
      <c r="E28" s="273">
        <v>503930.62</v>
      </c>
      <c r="F28" s="273">
        <v>145175.65</v>
      </c>
      <c r="H28" s="128">
        <v>19551.099999999999</v>
      </c>
      <c r="O28" s="273">
        <v>-308109.53999999998</v>
      </c>
      <c r="P28" s="273">
        <v>1187021.07</v>
      </c>
      <c r="R28" s="100">
        <v>1010262.35</v>
      </c>
      <c r="S28" s="100">
        <v>93980</v>
      </c>
      <c r="T28" s="100">
        <v>353.65</v>
      </c>
      <c r="U28" s="100">
        <v>670140</v>
      </c>
      <c r="W28" s="129">
        <v>1096185</v>
      </c>
      <c r="Z28" s="129">
        <v>392443.56</v>
      </c>
      <c r="AA28" s="129">
        <v>119678.72</v>
      </c>
    </row>
    <row r="29" spans="1:29" x14ac:dyDescent="0.2">
      <c r="A29" s="273" t="s">
        <v>2289</v>
      </c>
      <c r="B29" s="127">
        <v>379493.5</v>
      </c>
      <c r="C29" s="127">
        <v>0</v>
      </c>
      <c r="D29" s="127">
        <v>78775.75</v>
      </c>
      <c r="E29" s="273">
        <v>780631.6</v>
      </c>
      <c r="F29" s="273">
        <v>240926.72</v>
      </c>
      <c r="H29" s="128">
        <v>26298.02</v>
      </c>
      <c r="K29" s="128">
        <v>3000</v>
      </c>
      <c r="N29" s="273">
        <v>-1427526.31</v>
      </c>
      <c r="P29" s="273">
        <v>2650223.29</v>
      </c>
      <c r="R29" s="100">
        <v>912265.14</v>
      </c>
      <c r="S29" s="100">
        <v>215900</v>
      </c>
      <c r="T29" s="100">
        <v>378.17</v>
      </c>
      <c r="U29" s="100">
        <v>630270</v>
      </c>
      <c r="V29" s="100">
        <v>2700</v>
      </c>
      <c r="W29" s="129">
        <v>854853.8</v>
      </c>
      <c r="X29" s="129">
        <v>5176</v>
      </c>
      <c r="Z29" s="129">
        <v>494205.99</v>
      </c>
      <c r="AA29" s="129">
        <v>125942.95</v>
      </c>
    </row>
    <row r="30" spans="1:29" x14ac:dyDescent="0.2">
      <c r="A30" s="273" t="s">
        <v>2290</v>
      </c>
      <c r="B30" s="127">
        <v>278787</v>
      </c>
      <c r="C30" s="127">
        <v>0</v>
      </c>
      <c r="D30" s="127">
        <v>64158.28</v>
      </c>
      <c r="E30" s="273">
        <v>1769805.08</v>
      </c>
      <c r="F30" s="273">
        <v>274548.69</v>
      </c>
      <c r="H30" s="128">
        <v>26629</v>
      </c>
      <c r="K30" s="128">
        <v>35.04</v>
      </c>
      <c r="O30" s="273">
        <v>278568.71999999997</v>
      </c>
      <c r="P30" s="273">
        <v>1714501.17</v>
      </c>
      <c r="R30" s="100">
        <v>1048830.01</v>
      </c>
      <c r="S30" s="100">
        <v>145980</v>
      </c>
      <c r="T30" s="100">
        <v>198.71</v>
      </c>
      <c r="U30" s="100">
        <v>714380</v>
      </c>
      <c r="V30" s="100">
        <v>8900</v>
      </c>
      <c r="W30" s="129">
        <v>882730.32</v>
      </c>
      <c r="Z30" s="129">
        <v>325145.65000000002</v>
      </c>
      <c r="AA30" s="129">
        <v>202006.63</v>
      </c>
    </row>
    <row r="31" spans="1:29" x14ac:dyDescent="0.2">
      <c r="A31" s="273" t="s">
        <v>2291</v>
      </c>
      <c r="B31" s="127">
        <v>715190.93</v>
      </c>
      <c r="C31" s="127">
        <v>21110.26</v>
      </c>
      <c r="D31" s="127">
        <v>303217.7</v>
      </c>
      <c r="E31" s="273">
        <v>842515.94</v>
      </c>
      <c r="F31" s="273">
        <v>266994.52</v>
      </c>
      <c r="H31" s="128">
        <v>209725</v>
      </c>
      <c r="I31" s="128">
        <v>88320</v>
      </c>
      <c r="O31" s="273">
        <v>-565111.54</v>
      </c>
      <c r="P31" s="273">
        <v>2482860.59</v>
      </c>
      <c r="R31" s="100">
        <v>849364.08</v>
      </c>
      <c r="U31" s="100">
        <v>1104925</v>
      </c>
      <c r="W31" s="129">
        <v>1354965</v>
      </c>
      <c r="Z31" s="129">
        <v>468202.18</v>
      </c>
      <c r="AA31" s="129">
        <v>151097.60000000001</v>
      </c>
    </row>
    <row r="32" spans="1:29" x14ac:dyDescent="0.2">
      <c r="A32" s="273" t="s">
        <v>2292</v>
      </c>
      <c r="B32" s="127">
        <v>210318.06</v>
      </c>
      <c r="C32" s="127">
        <v>0</v>
      </c>
      <c r="D32" s="127">
        <v>14312.5</v>
      </c>
      <c r="E32" s="273">
        <v>340457.41</v>
      </c>
      <c r="F32" s="273">
        <v>255088.39</v>
      </c>
      <c r="H32" s="128">
        <v>17000</v>
      </c>
      <c r="J32" s="128">
        <v>45120</v>
      </c>
      <c r="O32" s="273">
        <v>-1411001.29</v>
      </c>
      <c r="P32" s="273">
        <v>2102364.12</v>
      </c>
      <c r="R32" s="100">
        <v>637353.86</v>
      </c>
      <c r="S32" s="100">
        <v>48840</v>
      </c>
      <c r="T32" s="100">
        <v>403.32</v>
      </c>
      <c r="U32" s="100">
        <v>836890</v>
      </c>
      <c r="V32" s="100">
        <v>12400</v>
      </c>
      <c r="W32" s="129">
        <v>1020990</v>
      </c>
      <c r="Z32" s="129">
        <v>307082.78999999998</v>
      </c>
      <c r="AA32" s="129">
        <v>75151.86</v>
      </c>
    </row>
    <row r="33" spans="1:29" x14ac:dyDescent="0.2">
      <c r="A33" s="273" t="s">
        <v>2293</v>
      </c>
      <c r="B33" s="127">
        <v>440500.05</v>
      </c>
      <c r="C33" s="127">
        <v>0</v>
      </c>
      <c r="D33" s="127">
        <v>46025.78</v>
      </c>
      <c r="E33" s="273">
        <v>505011.43</v>
      </c>
      <c r="F33" s="273">
        <v>536180.12</v>
      </c>
      <c r="H33" s="128">
        <v>42069.54</v>
      </c>
      <c r="K33" s="128">
        <v>0</v>
      </c>
      <c r="O33" s="273">
        <v>723051.05</v>
      </c>
      <c r="P33" s="273">
        <v>923152.19</v>
      </c>
      <c r="R33" s="100">
        <v>1160549.93</v>
      </c>
      <c r="T33" s="100">
        <v>820.39</v>
      </c>
      <c r="U33" s="100">
        <v>808830</v>
      </c>
      <c r="W33" s="129">
        <v>1224417.8</v>
      </c>
      <c r="Z33" s="129">
        <v>733607.42</v>
      </c>
      <c r="AA33" s="129">
        <v>153394.5</v>
      </c>
    </row>
    <row r="34" spans="1:29" x14ac:dyDescent="0.2">
      <c r="A34" s="273" t="s">
        <v>2294</v>
      </c>
      <c r="B34" s="127">
        <v>414035.72</v>
      </c>
      <c r="C34" s="127">
        <v>0</v>
      </c>
      <c r="D34" s="127">
        <v>3810.99</v>
      </c>
      <c r="E34" s="273">
        <v>1008097.08</v>
      </c>
      <c r="F34" s="273">
        <v>337071.52</v>
      </c>
      <c r="H34" s="128">
        <v>45600</v>
      </c>
      <c r="K34" s="128">
        <v>150976</v>
      </c>
      <c r="O34" s="273">
        <v>-846366.82</v>
      </c>
      <c r="P34" s="273">
        <v>2548141.21</v>
      </c>
      <c r="Q34" s="100">
        <v>437.44</v>
      </c>
      <c r="R34" s="100">
        <v>660756.81000000006</v>
      </c>
      <c r="S34" s="100">
        <v>278960</v>
      </c>
      <c r="U34" s="100">
        <v>1094520</v>
      </c>
      <c r="W34" s="129">
        <v>1359410</v>
      </c>
      <c r="Z34" s="129">
        <v>520783.58</v>
      </c>
      <c r="AA34" s="129">
        <v>258126.75</v>
      </c>
    </row>
    <row r="35" spans="1:29" x14ac:dyDescent="0.2">
      <c r="A35" s="273" t="s">
        <v>2347</v>
      </c>
      <c r="B35" s="127">
        <v>210356.77</v>
      </c>
      <c r="C35" s="127">
        <v>0</v>
      </c>
      <c r="D35" s="127">
        <v>64214.54</v>
      </c>
      <c r="E35" s="273">
        <v>435632.76</v>
      </c>
      <c r="F35" s="273">
        <v>378201.26</v>
      </c>
      <c r="H35" s="128">
        <v>21250</v>
      </c>
      <c r="K35" s="128">
        <v>178384.78</v>
      </c>
      <c r="O35" s="273">
        <v>-555379.96</v>
      </c>
      <c r="P35" s="273">
        <v>1650244.41</v>
      </c>
      <c r="R35" s="100">
        <v>592815.06999999995</v>
      </c>
      <c r="T35" s="100">
        <v>428.6</v>
      </c>
      <c r="U35" s="100">
        <v>922880</v>
      </c>
      <c r="W35" s="129">
        <v>1104110</v>
      </c>
      <c r="Y35" s="129">
        <v>6808</v>
      </c>
      <c r="Z35" s="129">
        <v>517954.66</v>
      </c>
      <c r="AA35" s="129">
        <v>39634.910000000003</v>
      </c>
      <c r="AC35" s="129">
        <v>4900</v>
      </c>
    </row>
    <row r="36" spans="1:29" x14ac:dyDescent="0.2">
      <c r="A36" s="273" t="s">
        <v>2295</v>
      </c>
      <c r="B36" s="127">
        <v>251632.98</v>
      </c>
      <c r="C36" s="127">
        <v>1636.91</v>
      </c>
      <c r="D36" s="127">
        <v>96977.01</v>
      </c>
      <c r="E36" s="273">
        <v>25802.04</v>
      </c>
      <c r="F36" s="273">
        <v>346043.02</v>
      </c>
      <c r="H36" s="128">
        <v>21866.31</v>
      </c>
      <c r="O36" s="273">
        <v>-1281636.6299999999</v>
      </c>
      <c r="P36" s="273">
        <v>1948644.79</v>
      </c>
      <c r="R36" s="100">
        <v>369373.64</v>
      </c>
      <c r="S36" s="100">
        <v>52000</v>
      </c>
      <c r="T36" s="100">
        <v>366.41</v>
      </c>
      <c r="U36" s="100">
        <v>504630</v>
      </c>
      <c r="W36" s="129">
        <v>601230</v>
      </c>
      <c r="Z36" s="129">
        <v>274155.87</v>
      </c>
      <c r="AA36" s="129">
        <v>81.69</v>
      </c>
    </row>
    <row r="37" spans="1:29" x14ac:dyDescent="0.2">
      <c r="A37" s="273" t="s">
        <v>2296</v>
      </c>
      <c r="B37" s="127">
        <v>347489.55</v>
      </c>
      <c r="C37" s="127">
        <v>35328.5</v>
      </c>
      <c r="D37" s="127">
        <v>76769</v>
      </c>
      <c r="E37" s="273">
        <v>190489.89</v>
      </c>
      <c r="F37" s="273">
        <v>872369.96</v>
      </c>
      <c r="H37" s="128">
        <v>27310.09</v>
      </c>
      <c r="O37" s="273">
        <v>-705268.71</v>
      </c>
      <c r="P37" s="273">
        <v>2125603</v>
      </c>
      <c r="R37" s="100">
        <v>617434.93000000005</v>
      </c>
      <c r="S37" s="100">
        <v>49960</v>
      </c>
      <c r="T37" s="100">
        <v>38.74</v>
      </c>
      <c r="U37" s="100">
        <v>383710</v>
      </c>
      <c r="W37" s="129">
        <v>531153</v>
      </c>
      <c r="Z37" s="129">
        <v>380218.28</v>
      </c>
      <c r="AA37" s="129">
        <v>47462.87</v>
      </c>
    </row>
    <row r="38" spans="1:29" x14ac:dyDescent="0.2">
      <c r="A38" s="273" t="s">
        <v>2297</v>
      </c>
      <c r="B38" s="127">
        <v>221512.54</v>
      </c>
      <c r="C38" s="127">
        <v>11569.2</v>
      </c>
      <c r="D38" s="127">
        <v>26724.639999999999</v>
      </c>
      <c r="E38" s="273">
        <v>211524.37</v>
      </c>
      <c r="F38" s="273">
        <v>304867.53000000003</v>
      </c>
      <c r="H38" s="128">
        <v>20397.27</v>
      </c>
      <c r="O38" s="273">
        <v>-1136718.21</v>
      </c>
      <c r="P38" s="273">
        <v>1917883.16</v>
      </c>
      <c r="R38" s="100">
        <v>399485.04</v>
      </c>
      <c r="T38" s="100">
        <v>366.2</v>
      </c>
      <c r="U38" s="100">
        <v>442800</v>
      </c>
      <c r="W38" s="129">
        <v>623940</v>
      </c>
      <c r="Y38" s="129">
        <v>420</v>
      </c>
      <c r="Z38" s="129">
        <v>169031.31</v>
      </c>
      <c r="AA38" s="129">
        <v>53825.87</v>
      </c>
    </row>
    <row r="39" spans="1:29" x14ac:dyDescent="0.2">
      <c r="A39" s="273" t="s">
        <v>2298</v>
      </c>
      <c r="B39" s="127">
        <v>342604.81</v>
      </c>
      <c r="C39" s="127">
        <v>49556</v>
      </c>
      <c r="D39" s="127">
        <v>98433.15</v>
      </c>
      <c r="E39" s="273">
        <v>361454.46</v>
      </c>
      <c r="F39" s="273">
        <v>1226426.98</v>
      </c>
      <c r="H39" s="128">
        <v>53578.16</v>
      </c>
      <c r="K39" s="128">
        <v>0</v>
      </c>
      <c r="O39" s="273">
        <v>-278072.87</v>
      </c>
      <c r="P39" s="273">
        <v>2205072.4900000002</v>
      </c>
      <c r="R39" s="100">
        <v>1019737.72</v>
      </c>
      <c r="T39" s="100">
        <v>651.45000000000005</v>
      </c>
      <c r="U39" s="100">
        <v>824180</v>
      </c>
      <c r="V39" s="100">
        <v>43100</v>
      </c>
      <c r="W39" s="129">
        <v>1261309</v>
      </c>
      <c r="Z39" s="129">
        <v>361945.54</v>
      </c>
      <c r="AA39" s="129">
        <v>51754.01</v>
      </c>
    </row>
    <row r="40" spans="1:29" x14ac:dyDescent="0.2">
      <c r="A40" s="273" t="s">
        <v>2299</v>
      </c>
      <c r="B40" s="127">
        <v>573535.28</v>
      </c>
      <c r="C40" s="127">
        <v>12000</v>
      </c>
      <c r="D40" s="127">
        <v>109457.32</v>
      </c>
      <c r="E40" s="273">
        <v>2247025.08</v>
      </c>
      <c r="F40" s="273">
        <v>955041.4</v>
      </c>
      <c r="H40" s="128">
        <v>37015.120000000003</v>
      </c>
      <c r="J40" s="128">
        <v>0</v>
      </c>
      <c r="O40" s="273">
        <v>1838307.3</v>
      </c>
      <c r="P40" s="273">
        <v>1879861.02</v>
      </c>
      <c r="R40" s="100">
        <v>925351.25</v>
      </c>
      <c r="S40" s="100">
        <v>170000</v>
      </c>
      <c r="T40" s="100">
        <v>715.6</v>
      </c>
      <c r="U40" s="100">
        <v>540260</v>
      </c>
      <c r="W40" s="129">
        <v>950114</v>
      </c>
      <c r="Z40" s="129">
        <v>416764.52</v>
      </c>
      <c r="AA40" s="129">
        <v>6941.69</v>
      </c>
    </row>
    <row r="41" spans="1:29" x14ac:dyDescent="0.2">
      <c r="A41" s="273" t="s">
        <v>2300</v>
      </c>
      <c r="B41" s="127">
        <v>789358.12</v>
      </c>
      <c r="C41" s="127">
        <v>53400</v>
      </c>
      <c r="D41" s="127">
        <v>69655.42</v>
      </c>
      <c r="E41" s="273">
        <v>806049.89</v>
      </c>
      <c r="F41" s="273">
        <v>530643</v>
      </c>
      <c r="H41" s="128">
        <v>38340</v>
      </c>
      <c r="M41" s="273">
        <v>0</v>
      </c>
      <c r="O41" s="273">
        <v>-1604193.26</v>
      </c>
      <c r="P41" s="273">
        <v>3832429.73</v>
      </c>
      <c r="R41" s="100">
        <v>712785.42</v>
      </c>
      <c r="S41" s="100">
        <v>116120</v>
      </c>
      <c r="T41" s="100">
        <v>1558.55</v>
      </c>
      <c r="U41" s="100">
        <v>636410</v>
      </c>
      <c r="W41" s="129">
        <v>1027110</v>
      </c>
      <c r="X41" s="129">
        <v>4976</v>
      </c>
      <c r="Y41" s="129">
        <v>360</v>
      </c>
      <c r="Z41" s="129">
        <v>363172.14</v>
      </c>
      <c r="AA41" s="129">
        <v>53825.87</v>
      </c>
    </row>
    <row r="42" spans="1:29" x14ac:dyDescent="0.2">
      <c r="A42" s="273" t="s">
        <v>2301</v>
      </c>
      <c r="B42" s="127">
        <v>255955.98</v>
      </c>
      <c r="C42" s="127">
        <v>0</v>
      </c>
      <c r="D42" s="127">
        <v>101256.37</v>
      </c>
      <c r="E42" s="273">
        <v>284673.09999999998</v>
      </c>
      <c r="F42" s="273">
        <v>1754672.74</v>
      </c>
      <c r="H42" s="128">
        <v>30018.09</v>
      </c>
      <c r="O42" s="273">
        <v>525930.79</v>
      </c>
      <c r="P42" s="273">
        <v>1975418.72</v>
      </c>
      <c r="R42" s="100">
        <v>558555.49</v>
      </c>
      <c r="T42" s="100">
        <v>495.62</v>
      </c>
      <c r="U42" s="100">
        <v>575260</v>
      </c>
      <c r="W42" s="129">
        <v>885120</v>
      </c>
      <c r="Y42" s="129">
        <v>460</v>
      </c>
      <c r="Z42" s="129">
        <v>275708.21000000002</v>
      </c>
      <c r="AA42" s="129">
        <v>52243.31</v>
      </c>
    </row>
    <row r="43" spans="1:29" x14ac:dyDescent="0.2">
      <c r="A43" s="273" t="s">
        <v>2302</v>
      </c>
      <c r="B43" s="127">
        <v>209354.17</v>
      </c>
      <c r="C43" s="127">
        <v>10080.120000000001</v>
      </c>
      <c r="D43" s="127">
        <v>83352.240000000005</v>
      </c>
      <c r="E43" s="273">
        <v>219199.38</v>
      </c>
      <c r="F43" s="273">
        <v>198688.44</v>
      </c>
      <c r="H43" s="128">
        <v>22088.94</v>
      </c>
      <c r="O43" s="273">
        <v>-774258.12</v>
      </c>
      <c r="P43" s="273">
        <v>1580455.21</v>
      </c>
      <c r="R43" s="100">
        <v>423259.97</v>
      </c>
      <c r="T43" s="100">
        <v>443.39</v>
      </c>
      <c r="U43" s="100">
        <v>234430</v>
      </c>
      <c r="W43" s="129">
        <v>419470</v>
      </c>
      <c r="Z43" s="129">
        <v>235825.66</v>
      </c>
      <c r="AA43" s="129">
        <v>51263.38</v>
      </c>
    </row>
    <row r="44" spans="1:29" x14ac:dyDescent="0.2">
      <c r="A44" s="273" t="s">
        <v>2303</v>
      </c>
      <c r="B44" s="127">
        <v>382314.62</v>
      </c>
      <c r="C44" s="127">
        <v>4696.8</v>
      </c>
      <c r="D44" s="127">
        <v>110651.59</v>
      </c>
      <c r="E44" s="273">
        <v>600631.06999999995</v>
      </c>
      <c r="F44" s="273">
        <v>562261.74</v>
      </c>
      <c r="H44" s="128">
        <v>30846.53</v>
      </c>
      <c r="O44" s="273">
        <v>-849681.65</v>
      </c>
      <c r="P44" s="273">
        <v>2583577.5299999998</v>
      </c>
      <c r="R44" s="100">
        <v>625384.11</v>
      </c>
      <c r="T44" s="100">
        <v>704.14</v>
      </c>
      <c r="U44" s="100">
        <v>586670</v>
      </c>
      <c r="V44" s="100">
        <v>10500</v>
      </c>
      <c r="W44" s="129">
        <v>819044</v>
      </c>
      <c r="Y44" s="129">
        <v>5136</v>
      </c>
      <c r="Z44" s="129">
        <v>383810.23</v>
      </c>
      <c r="AA44" s="129">
        <v>71884.61</v>
      </c>
    </row>
    <row r="45" spans="1:29" x14ac:dyDescent="0.2">
      <c r="A45" s="273" t="s">
        <v>2304</v>
      </c>
      <c r="B45" s="127">
        <v>579252.93999999994</v>
      </c>
      <c r="D45" s="127">
        <v>67525.03</v>
      </c>
      <c r="E45" s="273">
        <v>377037.41</v>
      </c>
      <c r="F45" s="273">
        <v>723225.81</v>
      </c>
      <c r="O45" s="273">
        <v>-66844.53</v>
      </c>
      <c r="P45" s="273">
        <v>1850667.12</v>
      </c>
      <c r="R45" s="100">
        <v>416553.47</v>
      </c>
      <c r="T45" s="100">
        <v>1127.82</v>
      </c>
      <c r="U45" s="100">
        <v>702650</v>
      </c>
      <c r="W45" s="129">
        <v>808010</v>
      </c>
      <c r="Z45" s="129">
        <v>281135.46000000002</v>
      </c>
      <c r="AA45" s="129">
        <v>48117.23</v>
      </c>
    </row>
    <row r="46" spans="1:29" x14ac:dyDescent="0.2">
      <c r="A46" s="273" t="s">
        <v>2305</v>
      </c>
      <c r="B46" s="127">
        <v>139639.78</v>
      </c>
      <c r="C46" s="127">
        <v>36366.25</v>
      </c>
      <c r="D46" s="127">
        <v>41770.199999999997</v>
      </c>
      <c r="E46" s="273">
        <v>598261.43999999994</v>
      </c>
      <c r="F46" s="273">
        <v>528764.54</v>
      </c>
      <c r="N46" s="273">
        <v>-1651159.52</v>
      </c>
      <c r="P46" s="273">
        <v>3139393.79</v>
      </c>
      <c r="R46" s="100">
        <v>873094.39</v>
      </c>
      <c r="T46" s="100">
        <v>411.15</v>
      </c>
      <c r="U46" s="100">
        <v>707050</v>
      </c>
      <c r="W46" s="129">
        <v>1167126</v>
      </c>
      <c r="Z46" s="129">
        <v>371937.29</v>
      </c>
      <c r="AA46" s="129">
        <v>48344.31</v>
      </c>
    </row>
    <row r="47" spans="1:29" x14ac:dyDescent="0.2">
      <c r="A47" s="273" t="s">
        <v>2306</v>
      </c>
      <c r="B47" s="127">
        <v>188150.57</v>
      </c>
      <c r="C47" s="127">
        <v>4976</v>
      </c>
      <c r="D47" s="127">
        <v>76317.58</v>
      </c>
      <c r="E47" s="273">
        <v>1511960.09</v>
      </c>
      <c r="F47" s="273">
        <v>1061925.28</v>
      </c>
      <c r="O47" s="273">
        <v>270496.65000000002</v>
      </c>
      <c r="P47" s="273">
        <v>2592803.14</v>
      </c>
      <c r="R47" s="100">
        <v>390823.76</v>
      </c>
      <c r="T47" s="100">
        <v>391.83</v>
      </c>
      <c r="U47" s="100">
        <v>202200</v>
      </c>
      <c r="W47" s="129">
        <v>309706</v>
      </c>
      <c r="Z47" s="129">
        <v>250508.99</v>
      </c>
      <c r="AA47" s="129">
        <v>37480.870000000003</v>
      </c>
    </row>
    <row r="48" spans="1:29" x14ac:dyDescent="0.2">
      <c r="A48" s="273" t="s">
        <v>2307</v>
      </c>
      <c r="B48" s="127">
        <v>456681.55</v>
      </c>
      <c r="C48" s="127">
        <v>5559.63</v>
      </c>
      <c r="D48" s="127">
        <v>57605</v>
      </c>
      <c r="E48" s="273">
        <v>300202.64</v>
      </c>
      <c r="F48" s="273">
        <v>381297.49</v>
      </c>
      <c r="H48" s="128">
        <v>20311.29</v>
      </c>
      <c r="O48" s="273">
        <v>-1041844.98</v>
      </c>
      <c r="P48" s="273">
        <v>2213150.63</v>
      </c>
      <c r="R48" s="100">
        <v>302693.21000000002</v>
      </c>
      <c r="T48" s="100">
        <v>941.45</v>
      </c>
      <c r="U48" s="100">
        <v>603656</v>
      </c>
      <c r="V48" s="100">
        <v>1500</v>
      </c>
      <c r="W48" s="129">
        <v>649606</v>
      </c>
      <c r="Z48" s="129">
        <v>216385.73</v>
      </c>
      <c r="AA48" s="129">
        <v>1127.56</v>
      </c>
    </row>
    <row r="49" spans="1:29" x14ac:dyDescent="0.2">
      <c r="A49" s="273" t="s">
        <v>2308</v>
      </c>
      <c r="B49" s="127">
        <v>125949.28</v>
      </c>
      <c r="C49" s="127">
        <v>5136</v>
      </c>
      <c r="D49" s="127">
        <v>56482.93</v>
      </c>
      <c r="E49" s="273">
        <v>869116.23</v>
      </c>
      <c r="F49" s="273">
        <v>589015.15</v>
      </c>
      <c r="J49" s="128">
        <v>85000</v>
      </c>
      <c r="O49" s="273">
        <v>-451348.16</v>
      </c>
      <c r="P49" s="273">
        <v>2118686.35</v>
      </c>
      <c r="R49" s="100">
        <v>331805.15000000002</v>
      </c>
      <c r="T49" s="100">
        <v>197.19</v>
      </c>
      <c r="U49" s="100">
        <v>488420</v>
      </c>
      <c r="W49" s="129">
        <v>609445</v>
      </c>
      <c r="Z49" s="129">
        <v>232429.57</v>
      </c>
      <c r="AA49" s="129">
        <v>53318.37</v>
      </c>
    </row>
    <row r="50" spans="1:29" x14ac:dyDescent="0.2">
      <c r="A50" s="273" t="s">
        <v>2309</v>
      </c>
      <c r="B50" s="127">
        <v>591083.14</v>
      </c>
      <c r="C50" s="127">
        <v>62450</v>
      </c>
      <c r="D50" s="127">
        <v>537366.28</v>
      </c>
      <c r="E50" s="273">
        <v>1013583.15</v>
      </c>
      <c r="F50" s="273">
        <v>22824.43</v>
      </c>
      <c r="M50" s="273">
        <v>5737</v>
      </c>
      <c r="O50" s="273">
        <v>-1208706.43</v>
      </c>
      <c r="P50" s="273">
        <v>3206691.97</v>
      </c>
      <c r="R50" s="100">
        <v>1050909.3400000001</v>
      </c>
      <c r="S50" s="100">
        <v>245000</v>
      </c>
      <c r="T50" s="100">
        <v>1230.8800000000001</v>
      </c>
      <c r="U50" s="100">
        <v>1246490</v>
      </c>
      <c r="W50" s="129">
        <v>1605520</v>
      </c>
      <c r="Z50" s="129">
        <v>616274.87</v>
      </c>
      <c r="AA50" s="129">
        <v>46061.89</v>
      </c>
    </row>
    <row r="51" spans="1:29" x14ac:dyDescent="0.2">
      <c r="A51" s="273" t="s">
        <v>2310</v>
      </c>
      <c r="B51" s="127">
        <v>295533.74</v>
      </c>
      <c r="C51" s="127">
        <v>42600</v>
      </c>
      <c r="D51" s="127">
        <v>172700.06</v>
      </c>
      <c r="E51" s="273">
        <v>65833.100000000006</v>
      </c>
      <c r="F51" s="273">
        <v>789360.01</v>
      </c>
      <c r="K51" s="128">
        <v>0</v>
      </c>
      <c r="O51" s="273">
        <v>-1028475.75</v>
      </c>
      <c r="P51" s="273">
        <v>2598703.46</v>
      </c>
      <c r="R51" s="100">
        <v>1229414.28</v>
      </c>
      <c r="T51" s="100">
        <v>780.95</v>
      </c>
      <c r="U51" s="100">
        <v>891470</v>
      </c>
      <c r="V51" s="100">
        <v>50000</v>
      </c>
      <c r="W51" s="129">
        <v>1515073.8</v>
      </c>
      <c r="Z51" s="129">
        <v>501768.38</v>
      </c>
      <c r="AA51" s="129">
        <v>186273.85</v>
      </c>
    </row>
    <row r="52" spans="1:29" x14ac:dyDescent="0.2">
      <c r="A52" s="273" t="s">
        <v>2311</v>
      </c>
      <c r="B52" s="127">
        <v>170600.09</v>
      </c>
      <c r="C52" s="127">
        <v>0</v>
      </c>
      <c r="D52" s="127">
        <v>94011.87</v>
      </c>
      <c r="E52" s="273">
        <v>304777.65000000002</v>
      </c>
      <c r="F52" s="273">
        <v>36427.35</v>
      </c>
      <c r="K52" s="128">
        <v>0</v>
      </c>
      <c r="O52" s="273">
        <v>-1629005.92</v>
      </c>
      <c r="P52" s="273">
        <v>2341456.5299999998</v>
      </c>
      <c r="R52" s="100">
        <v>873062.28</v>
      </c>
      <c r="S52" s="100">
        <v>63235</v>
      </c>
      <c r="T52" s="100">
        <v>455.78</v>
      </c>
      <c r="U52" s="100">
        <v>452110</v>
      </c>
      <c r="V52" s="100">
        <v>60000</v>
      </c>
      <c r="W52" s="129">
        <v>828309.8</v>
      </c>
      <c r="Z52" s="129">
        <v>469539.65</v>
      </c>
      <c r="AA52" s="129">
        <v>59319.26</v>
      </c>
      <c r="AC52" s="129">
        <v>135535</v>
      </c>
    </row>
    <row r="53" spans="1:29" x14ac:dyDescent="0.2">
      <c r="A53" s="273" t="s">
        <v>2312</v>
      </c>
      <c r="B53" s="127">
        <v>1222927.55</v>
      </c>
      <c r="C53" s="127">
        <v>47950</v>
      </c>
      <c r="D53" s="127">
        <v>231347.53</v>
      </c>
      <c r="E53" s="273">
        <v>2287861.73</v>
      </c>
      <c r="F53" s="273">
        <v>177461.29</v>
      </c>
      <c r="K53" s="128">
        <v>0</v>
      </c>
      <c r="M53" s="273">
        <v>200000</v>
      </c>
      <c r="O53" s="273">
        <v>2365579.7400000002</v>
      </c>
      <c r="P53" s="273">
        <v>1574485.41</v>
      </c>
      <c r="Q53" s="100">
        <v>2720.96</v>
      </c>
      <c r="R53" s="100">
        <v>1958799.35</v>
      </c>
      <c r="S53" s="100">
        <v>430000</v>
      </c>
      <c r="U53" s="100">
        <v>1254120</v>
      </c>
      <c r="V53" s="100">
        <v>100000</v>
      </c>
      <c r="W53" s="129">
        <v>2204794.6</v>
      </c>
      <c r="Z53" s="129">
        <v>1371699.55</v>
      </c>
      <c r="AA53" s="129">
        <v>202742.61</v>
      </c>
    </row>
    <row r="54" spans="1:29" x14ac:dyDescent="0.2">
      <c r="A54" s="273" t="s">
        <v>2313</v>
      </c>
      <c r="B54" s="127">
        <v>274089.73</v>
      </c>
      <c r="C54" s="127">
        <v>0</v>
      </c>
      <c r="D54" s="127">
        <v>97136.83</v>
      </c>
      <c r="E54" s="273">
        <v>39216.54</v>
      </c>
      <c r="F54" s="273">
        <v>24720.16</v>
      </c>
      <c r="H54" s="128">
        <v>4800</v>
      </c>
      <c r="O54" s="273">
        <v>-1248238.99</v>
      </c>
      <c r="P54" s="273">
        <v>1566508.7</v>
      </c>
      <c r="R54" s="100">
        <v>626606.21</v>
      </c>
      <c r="S54" s="100">
        <v>94000</v>
      </c>
      <c r="T54" s="100">
        <v>529.96</v>
      </c>
      <c r="U54" s="100">
        <v>472110</v>
      </c>
      <c r="W54" s="129">
        <v>716920</v>
      </c>
      <c r="Z54" s="129">
        <v>250304.6</v>
      </c>
      <c r="AA54" s="129">
        <v>61842.02</v>
      </c>
    </row>
    <row r="55" spans="1:29" x14ac:dyDescent="0.2">
      <c r="A55" s="273" t="s">
        <v>2314</v>
      </c>
      <c r="B55" s="127">
        <v>333178.89</v>
      </c>
      <c r="C55" s="127">
        <v>0</v>
      </c>
      <c r="D55" s="127">
        <v>34184.339999999997</v>
      </c>
      <c r="E55" s="273">
        <v>12812.24</v>
      </c>
      <c r="F55" s="273">
        <v>65370.400000000001</v>
      </c>
      <c r="O55" s="273">
        <v>-2043740.6</v>
      </c>
      <c r="P55" s="273">
        <v>2534998.48</v>
      </c>
      <c r="Q55" s="100">
        <v>758.83</v>
      </c>
      <c r="R55" s="100">
        <v>767395.08</v>
      </c>
      <c r="S55" s="100">
        <v>43480</v>
      </c>
      <c r="U55" s="100">
        <v>342440</v>
      </c>
      <c r="W55" s="129">
        <v>635390</v>
      </c>
      <c r="Z55" s="129">
        <v>479954.94</v>
      </c>
      <c r="AA55" s="129">
        <v>24850.61</v>
      </c>
    </row>
    <row r="56" spans="1:29" x14ac:dyDescent="0.2">
      <c r="A56" s="273" t="s">
        <v>2315</v>
      </c>
      <c r="B56" s="127">
        <v>413096.21</v>
      </c>
      <c r="C56" s="127">
        <v>25000</v>
      </c>
      <c r="D56" s="127">
        <v>67129.27</v>
      </c>
      <c r="E56" s="273">
        <v>52312.2</v>
      </c>
      <c r="F56" s="273">
        <v>69378.039999999994</v>
      </c>
      <c r="O56" s="273">
        <v>-1878037.02</v>
      </c>
      <c r="P56" s="273">
        <v>2415193.5099999998</v>
      </c>
      <c r="Q56" s="100">
        <v>790.54</v>
      </c>
      <c r="R56" s="100">
        <v>856570.52</v>
      </c>
      <c r="S56" s="100">
        <v>92604</v>
      </c>
      <c r="U56" s="100">
        <v>1265040</v>
      </c>
      <c r="V56" s="100">
        <v>50000</v>
      </c>
      <c r="W56" s="129">
        <v>1464815</v>
      </c>
      <c r="Z56" s="129">
        <v>462104.31</v>
      </c>
      <c r="AA56" s="129">
        <v>94397.52</v>
      </c>
    </row>
    <row r="57" spans="1:29" x14ac:dyDescent="0.2">
      <c r="A57" s="273" t="s">
        <v>2316</v>
      </c>
      <c r="B57" s="127">
        <v>210885.98</v>
      </c>
      <c r="C57" s="127">
        <v>0</v>
      </c>
      <c r="D57" s="127">
        <v>43508.2</v>
      </c>
      <c r="E57" s="273">
        <v>346054.04</v>
      </c>
      <c r="F57" s="273">
        <v>132663.85</v>
      </c>
      <c r="O57" s="273">
        <v>-621640.99</v>
      </c>
      <c r="P57" s="273">
        <v>1430245.31</v>
      </c>
      <c r="R57" s="100">
        <v>542679.89</v>
      </c>
      <c r="S57" s="100">
        <v>51640</v>
      </c>
      <c r="T57" s="100">
        <v>470.01</v>
      </c>
      <c r="U57" s="100">
        <v>330050</v>
      </c>
      <c r="W57" s="129">
        <v>509250</v>
      </c>
      <c r="Z57" s="129">
        <v>289043.7</v>
      </c>
      <c r="AA57" s="129">
        <v>78824.45</v>
      </c>
      <c r="AB57" s="129">
        <v>106840</v>
      </c>
    </row>
    <row r="58" spans="1:29" x14ac:dyDescent="0.2">
      <c r="A58" s="273" t="s">
        <v>2317</v>
      </c>
      <c r="B58" s="127">
        <v>412752.02</v>
      </c>
      <c r="C58" s="127">
        <v>0</v>
      </c>
      <c r="D58" s="127">
        <v>34922.410000000003</v>
      </c>
      <c r="E58" s="273">
        <v>112114.87</v>
      </c>
      <c r="F58" s="273">
        <v>1019363.65</v>
      </c>
      <c r="O58" s="273">
        <v>-1384285.96</v>
      </c>
      <c r="P58" s="273">
        <v>2897338.69</v>
      </c>
      <c r="Q58" s="100">
        <v>360.99</v>
      </c>
      <c r="R58" s="100">
        <v>1040983.81</v>
      </c>
      <c r="S58" s="100">
        <v>358740</v>
      </c>
      <c r="U58" s="100">
        <v>857080</v>
      </c>
      <c r="V58" s="100">
        <v>50000</v>
      </c>
      <c r="W58" s="129">
        <v>1225520</v>
      </c>
      <c r="Z58" s="129">
        <v>790463.75</v>
      </c>
      <c r="AA58" s="129">
        <v>171868.83</v>
      </c>
    </row>
    <row r="59" spans="1:29" x14ac:dyDescent="0.2">
      <c r="A59" s="273" t="s">
        <v>2318</v>
      </c>
      <c r="B59" s="127">
        <v>135399.79</v>
      </c>
      <c r="C59" s="127">
        <v>14620</v>
      </c>
      <c r="D59" s="127">
        <v>71819.87</v>
      </c>
      <c r="E59" s="273">
        <v>1</v>
      </c>
      <c r="F59" s="273">
        <v>51065.61</v>
      </c>
      <c r="K59" s="128">
        <v>0</v>
      </c>
      <c r="O59" s="273">
        <v>-2902808.08</v>
      </c>
      <c r="P59" s="273">
        <v>3457082.1</v>
      </c>
      <c r="R59" s="100">
        <v>863663.05</v>
      </c>
      <c r="T59" s="100">
        <v>483.14</v>
      </c>
      <c r="U59" s="100">
        <v>533280</v>
      </c>
      <c r="W59" s="129">
        <v>969464.6</v>
      </c>
      <c r="Z59" s="129">
        <v>657528.84</v>
      </c>
      <c r="AA59" s="129">
        <v>11503.5</v>
      </c>
    </row>
    <row r="60" spans="1:29" x14ac:dyDescent="0.2">
      <c r="A60" s="273" t="s">
        <v>2319</v>
      </c>
      <c r="B60" s="127">
        <v>274932.12</v>
      </c>
      <c r="C60" s="127">
        <v>87080</v>
      </c>
      <c r="D60" s="127">
        <v>26330</v>
      </c>
      <c r="E60" s="273">
        <v>2</v>
      </c>
      <c r="F60" s="273">
        <v>10485.530000000001</v>
      </c>
      <c r="O60" s="273">
        <v>-80470.66</v>
      </c>
      <c r="P60" s="273">
        <v>339109.18</v>
      </c>
      <c r="R60" s="100">
        <v>633648.69999999995</v>
      </c>
      <c r="U60" s="100">
        <v>561750</v>
      </c>
      <c r="V60" s="100">
        <v>50000</v>
      </c>
      <c r="W60" s="129">
        <v>717360</v>
      </c>
      <c r="Z60" s="129">
        <v>355357</v>
      </c>
      <c r="AA60" s="129">
        <v>13678.57</v>
      </c>
    </row>
    <row r="61" spans="1:29" x14ac:dyDescent="0.2">
      <c r="A61" s="273" t="s">
        <v>2320</v>
      </c>
      <c r="B61" s="127">
        <v>200979.87</v>
      </c>
      <c r="C61" s="127">
        <v>65800</v>
      </c>
      <c r="D61" s="127">
        <v>90100.53</v>
      </c>
      <c r="E61" s="273">
        <v>126135.4</v>
      </c>
      <c r="F61" s="273">
        <v>29305.43</v>
      </c>
      <c r="K61" s="128">
        <v>0</v>
      </c>
      <c r="O61" s="273">
        <v>-1262442.29</v>
      </c>
      <c r="P61" s="273">
        <v>1695206.85</v>
      </c>
      <c r="R61" s="100">
        <v>449313.24</v>
      </c>
      <c r="U61" s="100">
        <v>449530</v>
      </c>
      <c r="V61" s="100">
        <v>50000</v>
      </c>
      <c r="W61" s="129">
        <v>615214.07999999996</v>
      </c>
      <c r="Z61" s="129">
        <v>201475.39</v>
      </c>
      <c r="AA61" s="129">
        <v>33945.1</v>
      </c>
    </row>
    <row r="62" spans="1:29" x14ac:dyDescent="0.2">
      <c r="A62" s="273" t="s">
        <v>2321</v>
      </c>
      <c r="B62" s="127">
        <v>500505.99</v>
      </c>
      <c r="C62" s="127">
        <v>0</v>
      </c>
      <c r="D62" s="127">
        <v>76846.31</v>
      </c>
      <c r="E62" s="273">
        <v>141895.53</v>
      </c>
      <c r="F62" s="273">
        <v>93154</v>
      </c>
      <c r="K62" s="128">
        <v>0</v>
      </c>
      <c r="O62" s="273">
        <v>-2031305.7</v>
      </c>
      <c r="P62" s="273">
        <v>2729343.72</v>
      </c>
      <c r="R62" s="100">
        <v>1050859.1000000001</v>
      </c>
      <c r="T62" s="100">
        <v>874.74</v>
      </c>
      <c r="U62" s="100">
        <v>631790</v>
      </c>
      <c r="V62" s="100">
        <v>50000</v>
      </c>
      <c r="W62" s="129">
        <v>995311.2</v>
      </c>
      <c r="Z62" s="129">
        <v>479831.63</v>
      </c>
      <c r="AA62" s="129">
        <v>99275.199999999997</v>
      </c>
    </row>
    <row r="63" spans="1:29" x14ac:dyDescent="0.2">
      <c r="A63" s="273" t="s">
        <v>2322</v>
      </c>
      <c r="B63" s="127">
        <v>492921.32</v>
      </c>
      <c r="C63" s="127">
        <v>0</v>
      </c>
      <c r="D63" s="127">
        <v>70335.009999999995</v>
      </c>
      <c r="E63" s="273">
        <v>174582</v>
      </c>
      <c r="F63" s="273">
        <v>298391.94</v>
      </c>
      <c r="K63" s="128">
        <v>0</v>
      </c>
      <c r="O63" s="273">
        <v>-2207246.38</v>
      </c>
      <c r="P63" s="273">
        <v>3207310.61</v>
      </c>
      <c r="R63" s="100">
        <v>1304796.31</v>
      </c>
      <c r="S63" s="100">
        <v>190000</v>
      </c>
      <c r="T63" s="100">
        <v>703.55</v>
      </c>
      <c r="U63" s="100">
        <v>813840</v>
      </c>
      <c r="W63" s="129">
        <v>1364141</v>
      </c>
      <c r="Z63" s="129">
        <v>604733.81999999995</v>
      </c>
      <c r="AA63" s="129">
        <v>149985</v>
      </c>
    </row>
    <row r="64" spans="1:29" x14ac:dyDescent="0.2">
      <c r="A64" s="273" t="s">
        <v>2323</v>
      </c>
      <c r="B64" s="127">
        <v>325154.3</v>
      </c>
      <c r="C64" s="127">
        <v>33710</v>
      </c>
      <c r="D64" s="127">
        <v>91348.05</v>
      </c>
      <c r="E64" s="273">
        <v>150608.76999999999</v>
      </c>
      <c r="F64" s="273">
        <v>84045.45</v>
      </c>
      <c r="H64" s="128">
        <v>69600</v>
      </c>
      <c r="O64" s="273">
        <v>-2060420.96</v>
      </c>
      <c r="P64" s="273">
        <v>2601971.02</v>
      </c>
      <c r="R64" s="100">
        <v>1043615.7</v>
      </c>
      <c r="S64" s="100">
        <v>40000</v>
      </c>
      <c r="T64" s="100">
        <v>653.41</v>
      </c>
      <c r="U64" s="100">
        <v>875990</v>
      </c>
      <c r="V64" s="100">
        <v>80000</v>
      </c>
      <c r="W64" s="129">
        <v>1263790</v>
      </c>
      <c r="Z64" s="129">
        <v>547812.89</v>
      </c>
      <c r="AA64" s="129">
        <v>56850.71</v>
      </c>
    </row>
    <row r="65" spans="1:29" x14ac:dyDescent="0.2">
      <c r="A65" s="273" t="s">
        <v>2324</v>
      </c>
      <c r="B65" s="127">
        <v>295609.98</v>
      </c>
      <c r="C65" s="127">
        <v>21450</v>
      </c>
      <c r="D65" s="127">
        <v>119315.13</v>
      </c>
      <c r="E65" s="273">
        <v>781882.5</v>
      </c>
      <c r="F65" s="273">
        <v>46877.02</v>
      </c>
      <c r="K65" s="128">
        <v>0</v>
      </c>
      <c r="O65" s="273">
        <v>-1874237.09</v>
      </c>
      <c r="P65" s="273">
        <v>3048211.32</v>
      </c>
      <c r="R65" s="100">
        <v>863046.21</v>
      </c>
      <c r="S65" s="100">
        <v>60000</v>
      </c>
      <c r="T65" s="100">
        <v>529.39</v>
      </c>
      <c r="U65" s="100">
        <v>665630</v>
      </c>
      <c r="W65" s="129">
        <v>1061097.2</v>
      </c>
      <c r="Z65" s="129">
        <v>273188.76</v>
      </c>
      <c r="AA65" s="129">
        <v>93550.24</v>
      </c>
    </row>
    <row r="66" spans="1:29" x14ac:dyDescent="0.2">
      <c r="A66" s="273" t="s">
        <v>2345</v>
      </c>
      <c r="B66" s="127">
        <v>311938.37</v>
      </c>
      <c r="C66" s="127">
        <v>0</v>
      </c>
      <c r="D66" s="127">
        <v>32553.96</v>
      </c>
      <c r="E66" s="273">
        <v>673411.06</v>
      </c>
      <c r="F66" s="273">
        <v>81313.02</v>
      </c>
      <c r="O66" s="273">
        <v>11824.18</v>
      </c>
      <c r="P66" s="273">
        <v>1312112.72</v>
      </c>
      <c r="R66" s="100">
        <v>557096.93999999994</v>
      </c>
      <c r="S66" s="100">
        <v>70000</v>
      </c>
      <c r="T66" s="100">
        <v>839.77</v>
      </c>
      <c r="U66" s="100">
        <v>1027118</v>
      </c>
      <c r="W66" s="129">
        <v>1269598</v>
      </c>
      <c r="Z66" s="129">
        <v>465403.53</v>
      </c>
      <c r="AA66" s="129">
        <v>109338.67</v>
      </c>
    </row>
    <row r="67" spans="1:29" x14ac:dyDescent="0.2">
      <c r="A67" s="273" t="s">
        <v>2325</v>
      </c>
      <c r="B67" s="127">
        <v>729303.83</v>
      </c>
      <c r="C67" s="127">
        <v>19076</v>
      </c>
      <c r="D67" s="127">
        <v>72051.990000000005</v>
      </c>
      <c r="E67" s="273">
        <v>915714</v>
      </c>
      <c r="F67" s="273">
        <v>266723.12</v>
      </c>
      <c r="K67" s="128">
        <v>0</v>
      </c>
      <c r="O67" s="273">
        <v>1044339.9</v>
      </c>
      <c r="P67" s="273">
        <v>997975.02</v>
      </c>
      <c r="R67" s="100">
        <v>586485.88</v>
      </c>
      <c r="T67" s="100">
        <v>1501.18</v>
      </c>
      <c r="U67" s="100">
        <v>747250</v>
      </c>
      <c r="W67" s="129">
        <v>926440</v>
      </c>
      <c r="X67" s="129">
        <v>21120</v>
      </c>
      <c r="Y67" s="129">
        <v>7160</v>
      </c>
      <c r="Z67" s="129">
        <v>313701.37</v>
      </c>
      <c r="AA67" s="129">
        <v>88338.67</v>
      </c>
    </row>
    <row r="68" spans="1:29" x14ac:dyDescent="0.2">
      <c r="A68" s="273" t="s">
        <v>2326</v>
      </c>
      <c r="B68" s="127">
        <v>333206.67</v>
      </c>
      <c r="C68" s="127">
        <v>0</v>
      </c>
      <c r="D68" s="127">
        <v>179834.7</v>
      </c>
      <c r="E68" s="273">
        <v>744627.3</v>
      </c>
      <c r="F68" s="273">
        <v>195552.3</v>
      </c>
      <c r="J68" s="128">
        <v>67440</v>
      </c>
      <c r="K68" s="128">
        <v>0</v>
      </c>
      <c r="O68" s="273">
        <v>-2763222.72</v>
      </c>
      <c r="P68" s="273">
        <v>4031791.24</v>
      </c>
      <c r="R68" s="100">
        <v>751174.64</v>
      </c>
      <c r="T68" s="100">
        <v>549.78</v>
      </c>
      <c r="U68" s="100">
        <v>774780</v>
      </c>
      <c r="W68" s="129">
        <v>978690</v>
      </c>
      <c r="X68" s="129">
        <v>26456</v>
      </c>
      <c r="Z68" s="129">
        <v>265369.39</v>
      </c>
      <c r="AA68" s="129">
        <v>70393.259999999995</v>
      </c>
      <c r="AC68" s="129">
        <v>58184.32</v>
      </c>
    </row>
    <row r="69" spans="1:29" x14ac:dyDescent="0.2">
      <c r="A69" s="273" t="s">
        <v>2327</v>
      </c>
      <c r="B69" s="127">
        <v>844491.6</v>
      </c>
      <c r="C69" s="127">
        <v>11016</v>
      </c>
      <c r="D69" s="127">
        <v>48116.81</v>
      </c>
      <c r="E69" s="273">
        <v>283802.92</v>
      </c>
      <c r="F69" s="273">
        <v>447995.36</v>
      </c>
      <c r="J69" s="128">
        <v>60000</v>
      </c>
      <c r="O69" s="273">
        <v>1306537.43</v>
      </c>
      <c r="P69" s="273">
        <v>73641.19</v>
      </c>
      <c r="R69" s="100">
        <v>1496010.81</v>
      </c>
      <c r="S69" s="100">
        <v>129280</v>
      </c>
      <c r="T69" s="100">
        <v>1573.09</v>
      </c>
      <c r="U69" s="100">
        <v>1669140</v>
      </c>
      <c r="V69" s="100">
        <v>129197</v>
      </c>
      <c r="W69" s="129">
        <v>2230360</v>
      </c>
      <c r="Y69" s="129">
        <v>10640</v>
      </c>
      <c r="Z69" s="129">
        <v>865769.03</v>
      </c>
      <c r="AA69" s="129">
        <v>80733.8</v>
      </c>
    </row>
    <row r="70" spans="1:29" x14ac:dyDescent="0.2">
      <c r="A70" s="273" t="s">
        <v>2328</v>
      </c>
      <c r="B70" s="127">
        <v>275762.94</v>
      </c>
      <c r="C70" s="127">
        <v>8920</v>
      </c>
      <c r="D70" s="127">
        <v>132786.68</v>
      </c>
      <c r="E70" s="273">
        <v>-363530.1</v>
      </c>
      <c r="F70" s="273">
        <v>-183514.1</v>
      </c>
      <c r="N70" s="273">
        <v>-334520.65000000002</v>
      </c>
      <c r="P70" s="273">
        <v>607615.71</v>
      </c>
      <c r="R70" s="100">
        <v>481926.99</v>
      </c>
      <c r="T70" s="100">
        <v>581.12</v>
      </c>
      <c r="U70" s="100">
        <v>647640</v>
      </c>
      <c r="W70" s="129">
        <v>741289</v>
      </c>
      <c r="Z70" s="129">
        <v>195179.55</v>
      </c>
      <c r="AA70" s="129">
        <v>547054.19999999995</v>
      </c>
    </row>
    <row r="71" spans="1:29" x14ac:dyDescent="0.2">
      <c r="A71" s="273" t="s">
        <v>2329</v>
      </c>
      <c r="B71" s="127">
        <v>534055.48</v>
      </c>
      <c r="C71" s="127">
        <v>8516</v>
      </c>
      <c r="D71" s="127">
        <v>39559.32</v>
      </c>
      <c r="E71" s="273">
        <v>767122.47</v>
      </c>
      <c r="F71" s="273">
        <v>59722.2</v>
      </c>
      <c r="K71" s="128">
        <v>867708.69</v>
      </c>
      <c r="N71" s="273">
        <v>-612095.72</v>
      </c>
      <c r="O71" s="273">
        <v>-1425755.6</v>
      </c>
      <c r="P71" s="273">
        <v>3812852.35</v>
      </c>
      <c r="R71" s="100">
        <v>160170.89000000001</v>
      </c>
      <c r="U71" s="100">
        <v>174234</v>
      </c>
      <c r="W71" s="129">
        <v>570866</v>
      </c>
      <c r="Z71" s="129">
        <v>385904.8</v>
      </c>
      <c r="AA71" s="129">
        <v>507833.34</v>
      </c>
    </row>
    <row r="72" spans="1:29" x14ac:dyDescent="0.2">
      <c r="A72" s="273" t="s">
        <v>2330</v>
      </c>
      <c r="B72" s="127">
        <v>241545.08</v>
      </c>
      <c r="C72" s="127">
        <v>3736.26</v>
      </c>
      <c r="D72" s="127">
        <v>77453.81</v>
      </c>
      <c r="E72" s="273">
        <v>624021.04</v>
      </c>
      <c r="F72" s="273">
        <v>179197.06</v>
      </c>
      <c r="O72" s="273">
        <v>-833367.35</v>
      </c>
      <c r="P72" s="273">
        <v>1909993.72</v>
      </c>
      <c r="R72" s="100">
        <v>1102987.6599999999</v>
      </c>
      <c r="T72" s="100">
        <v>304.60000000000002</v>
      </c>
      <c r="U72" s="100">
        <v>771040</v>
      </c>
      <c r="W72" s="129">
        <v>1096032</v>
      </c>
      <c r="Y72" s="129">
        <v>4240</v>
      </c>
      <c r="Z72" s="129">
        <v>427398.7</v>
      </c>
      <c r="AA72" s="129">
        <v>127227.68</v>
      </c>
    </row>
    <row r="73" spans="1:29" x14ac:dyDescent="0.2">
      <c r="A73" s="273" t="s">
        <v>2331</v>
      </c>
      <c r="B73" s="127">
        <v>63181.31</v>
      </c>
      <c r="C73" s="127">
        <v>0</v>
      </c>
      <c r="D73" s="127">
        <v>285315.88</v>
      </c>
      <c r="E73" s="273">
        <v>337720.54</v>
      </c>
      <c r="F73" s="273">
        <v>4119.83</v>
      </c>
      <c r="O73" s="273">
        <v>-712086.83</v>
      </c>
      <c r="P73" s="273">
        <v>1439320.15</v>
      </c>
      <c r="R73" s="100">
        <v>842411.29</v>
      </c>
      <c r="T73" s="100">
        <v>255.21</v>
      </c>
      <c r="U73" s="100">
        <v>480984</v>
      </c>
      <c r="W73" s="129">
        <v>896334</v>
      </c>
      <c r="X73" s="129">
        <v>4430</v>
      </c>
      <c r="Z73" s="129">
        <v>308097.81</v>
      </c>
      <c r="AA73" s="129">
        <v>137314.45000000001</v>
      </c>
    </row>
    <row r="74" spans="1:29" x14ac:dyDescent="0.2">
      <c r="A74" s="273" t="s">
        <v>2332</v>
      </c>
      <c r="B74" s="127">
        <v>330488.84000000003</v>
      </c>
      <c r="C74" s="127">
        <v>25660</v>
      </c>
      <c r="D74" s="127">
        <v>175178.5</v>
      </c>
      <c r="E74" s="273">
        <v>1037200.78</v>
      </c>
      <c r="F74" s="273">
        <v>49881.82</v>
      </c>
      <c r="O74" s="273">
        <v>-3193460.62</v>
      </c>
      <c r="P74" s="273">
        <v>4868817.07</v>
      </c>
      <c r="R74" s="100">
        <v>807833.19</v>
      </c>
      <c r="U74" s="100">
        <v>604660</v>
      </c>
      <c r="W74" s="129">
        <v>884510</v>
      </c>
      <c r="Z74" s="129">
        <v>286355.78999999998</v>
      </c>
      <c r="AA74" s="129">
        <v>240737.91</v>
      </c>
    </row>
    <row r="75" spans="1:29" x14ac:dyDescent="0.2">
      <c r="A75" s="273" t="s">
        <v>2333</v>
      </c>
      <c r="B75" s="127">
        <v>173872.24</v>
      </c>
      <c r="C75" s="127">
        <v>0</v>
      </c>
      <c r="D75" s="127">
        <v>1802.91</v>
      </c>
      <c r="E75" s="273">
        <v>399052.53</v>
      </c>
      <c r="F75" s="273">
        <v>163185.65</v>
      </c>
      <c r="H75" s="128">
        <v>35600</v>
      </c>
      <c r="O75" s="273">
        <v>540941.6</v>
      </c>
      <c r="P75" s="273">
        <v>310741.76000000001</v>
      </c>
      <c r="Q75" s="100">
        <v>292.02999999999997</v>
      </c>
      <c r="R75" s="100">
        <v>540493.55000000005</v>
      </c>
      <c r="U75" s="100">
        <v>338940</v>
      </c>
      <c r="V75" s="100">
        <v>100000</v>
      </c>
      <c r="W75" s="129">
        <v>394477</v>
      </c>
      <c r="Y75" s="129">
        <v>2000</v>
      </c>
      <c r="Z75" s="129">
        <v>454359.31</v>
      </c>
      <c r="AA75" s="129">
        <v>169049.3</v>
      </c>
    </row>
    <row r="76" spans="1:29" x14ac:dyDescent="0.2">
      <c r="A76" s="273" t="s">
        <v>2334</v>
      </c>
      <c r="B76" s="127">
        <v>147859.13</v>
      </c>
      <c r="C76" s="127">
        <v>12000</v>
      </c>
      <c r="D76" s="127">
        <v>75001.73</v>
      </c>
      <c r="E76" s="273">
        <v>291009.12</v>
      </c>
      <c r="F76" s="273">
        <v>88363.38</v>
      </c>
      <c r="L76" s="128">
        <v>320</v>
      </c>
      <c r="O76" s="273">
        <v>-2554695.29</v>
      </c>
      <c r="P76" s="273">
        <v>3225580.14</v>
      </c>
      <c r="R76" s="100">
        <v>724887.52</v>
      </c>
      <c r="T76" s="100">
        <v>277.58999999999997</v>
      </c>
      <c r="U76" s="100">
        <v>561690</v>
      </c>
      <c r="W76" s="129">
        <v>858965</v>
      </c>
      <c r="Z76" s="129">
        <v>226353.99</v>
      </c>
      <c r="AA76" s="129">
        <v>153560.60999999999</v>
      </c>
    </row>
    <row r="77" spans="1:29" x14ac:dyDescent="0.2">
      <c r="A77" s="273" t="s">
        <v>2335</v>
      </c>
      <c r="B77" s="127">
        <v>487691</v>
      </c>
      <c r="C77" s="127">
        <v>0</v>
      </c>
      <c r="D77" s="127">
        <v>364352.85</v>
      </c>
      <c r="E77" s="273">
        <v>540583.28</v>
      </c>
      <c r="F77" s="273">
        <v>277331.48</v>
      </c>
      <c r="O77" s="273">
        <v>-860635.03</v>
      </c>
      <c r="P77" s="273">
        <v>2484321.89</v>
      </c>
      <c r="R77" s="100">
        <v>1219203.99</v>
      </c>
      <c r="T77" s="100">
        <v>1104.53</v>
      </c>
      <c r="U77" s="100">
        <v>396660</v>
      </c>
      <c r="W77" s="129">
        <v>934052</v>
      </c>
      <c r="Z77" s="129">
        <v>517567.41</v>
      </c>
      <c r="AA77" s="129">
        <v>107397.36</v>
      </c>
    </row>
    <row r="78" spans="1:29" x14ac:dyDescent="0.2">
      <c r="A78" s="273" t="s">
        <v>2343</v>
      </c>
      <c r="B78" s="127">
        <v>193752.46</v>
      </c>
      <c r="C78" s="127">
        <v>10280</v>
      </c>
      <c r="D78" s="127">
        <v>68604.63</v>
      </c>
      <c r="E78" s="273">
        <v>358531.27</v>
      </c>
      <c r="F78" s="273">
        <v>42953.29</v>
      </c>
      <c r="N78" s="273">
        <v>-855969.29</v>
      </c>
      <c r="P78" s="273">
        <v>1412549.96</v>
      </c>
      <c r="R78" s="100">
        <v>640746.55000000005</v>
      </c>
      <c r="T78" s="100">
        <v>198.22</v>
      </c>
      <c r="U78" s="100">
        <v>504980</v>
      </c>
      <c r="W78" s="129">
        <v>665260</v>
      </c>
      <c r="Z78" s="129">
        <v>173423.04</v>
      </c>
      <c r="AA78" s="129">
        <v>121052.75</v>
      </c>
    </row>
    <row r="79" spans="1:29" x14ac:dyDescent="0.2">
      <c r="A79" s="273" t="s">
        <v>2346</v>
      </c>
      <c r="B79" s="127">
        <v>400400.74</v>
      </c>
      <c r="C79" s="127">
        <v>7566.78</v>
      </c>
      <c r="D79" s="127">
        <v>62621.84</v>
      </c>
      <c r="E79" s="273">
        <v>853498.67</v>
      </c>
      <c r="F79" s="273">
        <v>16443.16</v>
      </c>
      <c r="G79" s="128">
        <v>4900</v>
      </c>
      <c r="N79" s="273">
        <v>-4736298.58</v>
      </c>
      <c r="O79" s="273">
        <v>3760058.32</v>
      </c>
      <c r="P79" s="273">
        <v>2368149.29</v>
      </c>
      <c r="Q79" s="100">
        <v>900.1</v>
      </c>
      <c r="R79" s="100">
        <v>512801.42</v>
      </c>
      <c r="U79" s="100">
        <v>717557.5</v>
      </c>
      <c r="W79" s="129">
        <v>855817.5</v>
      </c>
      <c r="Z79" s="129">
        <v>318277.94</v>
      </c>
      <c r="AA79" s="129">
        <v>66933.42</v>
      </c>
    </row>
    <row r="80" spans="1:29" x14ac:dyDescent="0.2">
      <c r="A80" s="273" t="s">
        <v>2336</v>
      </c>
      <c r="B80" s="127">
        <v>83248.11</v>
      </c>
      <c r="C80" s="127">
        <v>6750.85</v>
      </c>
      <c r="D80" s="127">
        <v>15466.1</v>
      </c>
      <c r="E80" s="273">
        <v>558115.12</v>
      </c>
      <c r="F80" s="273">
        <v>399701.24</v>
      </c>
      <c r="H80" s="128">
        <v>4375.05</v>
      </c>
      <c r="O80" s="273">
        <v>-1148789.2</v>
      </c>
      <c r="P80" s="273">
        <v>2500428.33</v>
      </c>
      <c r="R80" s="100">
        <v>498202.73</v>
      </c>
      <c r="T80" s="100">
        <v>278.45</v>
      </c>
      <c r="U80" s="100">
        <v>737154</v>
      </c>
      <c r="W80" s="129">
        <v>983414</v>
      </c>
      <c r="Z80" s="129">
        <v>350866.24</v>
      </c>
      <c r="AA80" s="129">
        <v>114659.7</v>
      </c>
    </row>
    <row r="81" spans="1:29" x14ac:dyDescent="0.2">
      <c r="A81" s="273" t="s">
        <v>2337</v>
      </c>
      <c r="B81" s="127">
        <v>205288.02</v>
      </c>
      <c r="C81" s="127">
        <v>1242</v>
      </c>
      <c r="D81" s="127">
        <v>41726.39</v>
      </c>
      <c r="E81" s="273">
        <v>5</v>
      </c>
      <c r="F81" s="273">
        <v>309846.34000000003</v>
      </c>
      <c r="H81" s="128">
        <v>15279.45</v>
      </c>
      <c r="O81" s="273">
        <v>-1533281.43</v>
      </c>
      <c r="P81" s="273">
        <v>2140561.41</v>
      </c>
      <c r="R81" s="100">
        <v>433950.86</v>
      </c>
      <c r="S81" s="100">
        <v>84975</v>
      </c>
      <c r="T81" s="100">
        <v>280.20999999999998</v>
      </c>
      <c r="U81" s="100">
        <v>177710</v>
      </c>
      <c r="V81" s="100">
        <v>12400</v>
      </c>
      <c r="W81" s="129">
        <v>499128</v>
      </c>
      <c r="Y81" s="129">
        <v>3940</v>
      </c>
      <c r="Z81" s="129">
        <v>184947.16</v>
      </c>
      <c r="AA81" s="129">
        <v>46797.59</v>
      </c>
    </row>
    <row r="82" spans="1:29" x14ac:dyDescent="0.2">
      <c r="A82" s="273" t="s">
        <v>2338</v>
      </c>
      <c r="B82" s="127">
        <v>414673.67</v>
      </c>
      <c r="C82" s="127">
        <v>4034.45</v>
      </c>
      <c r="D82" s="127">
        <v>40240.699999999997</v>
      </c>
      <c r="E82" s="273">
        <v>974675.34</v>
      </c>
      <c r="F82" s="273">
        <v>709373.67</v>
      </c>
      <c r="H82" s="128">
        <v>34575</v>
      </c>
      <c r="M82" s="273">
        <v>180650</v>
      </c>
      <c r="O82" s="273">
        <v>-133342.57999999999</v>
      </c>
      <c r="P82" s="273">
        <v>2191938.59</v>
      </c>
      <c r="R82" s="100">
        <v>724918.63</v>
      </c>
      <c r="T82" s="100">
        <v>562.89</v>
      </c>
      <c r="U82" s="100">
        <v>627480</v>
      </c>
      <c r="V82" s="100">
        <v>49900</v>
      </c>
      <c r="W82" s="129">
        <v>931304.02</v>
      </c>
      <c r="Z82" s="129">
        <v>329162.78000000003</v>
      </c>
      <c r="AA82" s="129">
        <v>187016.9</v>
      </c>
    </row>
    <row r="83" spans="1:29" x14ac:dyDescent="0.2">
      <c r="A83" s="273" t="s">
        <v>2339</v>
      </c>
      <c r="B83" s="127">
        <v>325538.78000000003</v>
      </c>
      <c r="C83" s="127">
        <v>4813.09</v>
      </c>
      <c r="D83" s="127">
        <v>84310.21</v>
      </c>
      <c r="E83" s="273">
        <v>635664.5</v>
      </c>
      <c r="F83" s="273">
        <v>420231.33</v>
      </c>
      <c r="H83" s="128">
        <v>32435.279999999999</v>
      </c>
      <c r="O83" s="273">
        <v>-2172879.4300000002</v>
      </c>
      <c r="P83" s="273">
        <v>4194803.6500000004</v>
      </c>
      <c r="R83" s="100">
        <v>385129.64</v>
      </c>
      <c r="T83" s="100">
        <v>835.58</v>
      </c>
      <c r="U83" s="100">
        <v>877170</v>
      </c>
      <c r="W83" s="129">
        <v>1045160</v>
      </c>
      <c r="X83" s="129">
        <v>3000</v>
      </c>
      <c r="Y83" s="129">
        <v>14576</v>
      </c>
      <c r="Z83" s="129">
        <v>528007.18999999994</v>
      </c>
      <c r="AA83" s="129">
        <v>238522.62</v>
      </c>
    </row>
    <row r="84" spans="1:29" x14ac:dyDescent="0.2">
      <c r="A84" s="273" t="s">
        <v>2340</v>
      </c>
      <c r="B84" s="127">
        <v>75663.87</v>
      </c>
      <c r="C84" s="127">
        <v>18758.55</v>
      </c>
      <c r="D84" s="127">
        <v>58888.94</v>
      </c>
      <c r="E84" s="273">
        <v>779244.36</v>
      </c>
      <c r="F84" s="273">
        <v>313396.58</v>
      </c>
      <c r="H84" s="128">
        <v>45150</v>
      </c>
      <c r="M84" s="273">
        <v>58500</v>
      </c>
      <c r="O84" s="273">
        <v>-635538.97</v>
      </c>
      <c r="P84" s="273">
        <v>2119139.65</v>
      </c>
      <c r="R84" s="100">
        <v>379966.68</v>
      </c>
      <c r="S84" s="100">
        <v>58500</v>
      </c>
      <c r="T84" s="100">
        <v>320.62</v>
      </c>
      <c r="U84" s="100">
        <v>544560</v>
      </c>
      <c r="V84" s="100">
        <v>24800</v>
      </c>
      <c r="W84" s="129">
        <v>822484</v>
      </c>
      <c r="Z84" s="129">
        <v>257961.41</v>
      </c>
      <c r="AA84" s="129">
        <v>157329.26999999999</v>
      </c>
    </row>
    <row r="85" spans="1:29" x14ac:dyDescent="0.2">
      <c r="A85" s="273" t="s">
        <v>2341</v>
      </c>
      <c r="B85" s="127">
        <v>225504.53</v>
      </c>
      <c r="C85" s="127">
        <v>0</v>
      </c>
      <c r="D85" s="127">
        <v>58218.239999999998</v>
      </c>
      <c r="E85" s="273">
        <v>358564.83</v>
      </c>
      <c r="F85" s="273">
        <v>534037.18999999994</v>
      </c>
      <c r="H85" s="128">
        <v>33470.97</v>
      </c>
      <c r="O85" s="273">
        <v>601677.84</v>
      </c>
      <c r="P85" s="273">
        <v>1096893.17</v>
      </c>
      <c r="R85" s="100">
        <v>526275.49</v>
      </c>
      <c r="T85" s="100">
        <v>736</v>
      </c>
      <c r="U85" s="100">
        <v>813010</v>
      </c>
      <c r="W85" s="129">
        <v>1013400</v>
      </c>
      <c r="X85" s="129">
        <v>3632</v>
      </c>
      <c r="Z85" s="129">
        <v>466515.46</v>
      </c>
      <c r="AA85" s="129">
        <v>163180.22</v>
      </c>
    </row>
    <row r="86" spans="1:29" x14ac:dyDescent="0.2">
      <c r="A86" s="273" t="s">
        <v>2342</v>
      </c>
      <c r="B86" s="127">
        <v>389917.83</v>
      </c>
      <c r="C86" s="127">
        <v>9833</v>
      </c>
      <c r="D86" s="127">
        <v>30448.57</v>
      </c>
      <c r="E86" s="273">
        <v>540231.24</v>
      </c>
      <c r="F86" s="273">
        <v>313624.45</v>
      </c>
      <c r="H86" s="128">
        <v>32649.27</v>
      </c>
      <c r="O86" s="273">
        <v>-1603972.22</v>
      </c>
      <c r="P86" s="273">
        <v>3207738.11</v>
      </c>
      <c r="R86" s="100">
        <v>349401.27</v>
      </c>
      <c r="T86" s="100">
        <v>879.21</v>
      </c>
      <c r="U86" s="100">
        <v>825010</v>
      </c>
      <c r="V86" s="100">
        <v>29600</v>
      </c>
      <c r="W86" s="129">
        <v>905785</v>
      </c>
      <c r="Z86" s="129">
        <v>463224.28</v>
      </c>
      <c r="AA86" s="129">
        <v>178602.27</v>
      </c>
      <c r="AC86" s="129">
        <v>2000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M86"/>
  <sheetViews>
    <sheetView topLeftCell="A58" zoomScale="95" zoomScaleNormal="95" workbookViewId="0">
      <selection activeCell="A81" sqref="A81:XFD81"/>
    </sheetView>
  </sheetViews>
  <sheetFormatPr defaultColWidth="2.75" defaultRowHeight="14.25" x14ac:dyDescent="0.2"/>
  <cols>
    <col min="1" max="1" width="5.5" bestFit="1" customWidth="1"/>
    <col min="2" max="2" width="14.75" customWidth="1"/>
    <col min="3" max="3" width="7.5" style="74" bestFit="1" customWidth="1"/>
    <col min="4" max="4" width="44.75" style="74" bestFit="1" customWidth="1"/>
    <col min="5" max="5" width="41.5" style="126" bestFit="1" customWidth="1"/>
    <col min="6" max="6" width="31.875" style="127" bestFit="1" customWidth="1"/>
    <col min="7" max="7" width="31" style="127" bestFit="1" customWidth="1"/>
    <col min="8" max="8" width="22.75" style="127" bestFit="1" customWidth="1"/>
    <col min="9" max="10" width="14.625" style="126" bestFit="1" customWidth="1"/>
    <col min="11" max="11" width="16.625" style="128" bestFit="1" customWidth="1"/>
    <col min="12" max="13" width="18.875" style="128" bestFit="1" customWidth="1"/>
    <col min="14" max="14" width="18.125" style="128" bestFit="1" customWidth="1"/>
    <col min="15" max="15" width="20.125" style="128" bestFit="1" customWidth="1"/>
    <col min="16" max="16" width="22.375" style="126" bestFit="1" customWidth="1"/>
    <col min="17" max="17" width="26.5" style="126" bestFit="1" customWidth="1"/>
    <col min="18" max="18" width="26.625" style="126" bestFit="1" customWidth="1"/>
    <col min="19" max="19" width="15" style="126" bestFit="1" customWidth="1"/>
    <col min="20" max="20" width="42.875" style="100" bestFit="1" customWidth="1"/>
    <col min="21" max="21" width="43.625" style="100" bestFit="1" customWidth="1"/>
    <col min="22" max="22" width="27.75" style="100" bestFit="1" customWidth="1"/>
    <col min="23" max="23" width="53.125" style="100" bestFit="1" customWidth="1"/>
    <col min="24" max="24" width="14.625" style="100" bestFit="1" customWidth="1"/>
    <col min="25" max="25" width="19.125" style="100" bestFit="1" customWidth="1"/>
    <col min="26" max="26" width="25.5" style="130" bestFit="1" customWidth="1"/>
    <col min="27" max="27" width="23.875" style="130" bestFit="1" customWidth="1"/>
    <col min="28" max="32" width="23.875" style="130" customWidth="1"/>
    <col min="33" max="33" width="41" style="130" bestFit="1" customWidth="1"/>
    <col min="34" max="34" width="16.375" style="98" customWidth="1"/>
    <col min="35" max="35" width="13.5" style="37" bestFit="1" customWidth="1"/>
    <col min="36" max="36" width="14.125" style="15" bestFit="1" customWidth="1"/>
    <col min="37" max="37" width="15.125" style="18" bestFit="1" customWidth="1"/>
    <col min="38" max="38" width="15.125" style="27" bestFit="1" customWidth="1"/>
    <col min="39" max="39" width="14.625" style="72" bestFit="1" customWidth="1"/>
  </cols>
  <sheetData>
    <row r="1" spans="1:39" x14ac:dyDescent="0.2">
      <c r="E1" s="273" t="s">
        <v>591</v>
      </c>
      <c r="F1" s="127" t="s">
        <v>1440</v>
      </c>
      <c r="G1" s="127" t="s">
        <v>1441</v>
      </c>
      <c r="H1" s="127" t="s">
        <v>1442</v>
      </c>
      <c r="I1" s="273" t="s">
        <v>1445</v>
      </c>
      <c r="J1" s="273" t="s">
        <v>1446</v>
      </c>
      <c r="K1" s="128" t="s">
        <v>1449</v>
      </c>
      <c r="L1" s="128" t="s">
        <v>1450</v>
      </c>
      <c r="M1" s="128" t="s">
        <v>2261</v>
      </c>
      <c r="N1" s="128" t="s">
        <v>1451</v>
      </c>
      <c r="O1" s="128" t="s">
        <v>1452</v>
      </c>
      <c r="P1" s="128" t="s">
        <v>2262</v>
      </c>
      <c r="Q1" s="273" t="s">
        <v>1453</v>
      </c>
      <c r="R1" s="273" t="s">
        <v>1454</v>
      </c>
      <c r="S1" s="273" t="s">
        <v>1455</v>
      </c>
      <c r="T1" s="273" t="s">
        <v>1456</v>
      </c>
      <c r="U1" s="100" t="s">
        <v>1706</v>
      </c>
      <c r="V1" s="100" t="s">
        <v>1457</v>
      </c>
      <c r="W1" s="100" t="s">
        <v>1458</v>
      </c>
      <c r="X1" s="100" t="s">
        <v>1459</v>
      </c>
      <c r="Y1" s="100" t="s">
        <v>1461</v>
      </c>
      <c r="Z1" s="100" t="s">
        <v>1463</v>
      </c>
      <c r="AA1" s="129" t="s">
        <v>1464</v>
      </c>
      <c r="AB1" s="129" t="s">
        <v>1466</v>
      </c>
      <c r="AC1" s="129" t="s">
        <v>1467</v>
      </c>
      <c r="AD1" s="129" t="s">
        <v>1468</v>
      </c>
      <c r="AE1" s="129" t="s">
        <v>1469</v>
      </c>
      <c r="AF1" s="129" t="s">
        <v>1707</v>
      </c>
      <c r="AG1" s="129" t="s">
        <v>1472</v>
      </c>
      <c r="AH1" s="85" t="s">
        <v>6</v>
      </c>
      <c r="AI1" s="21" t="s">
        <v>7</v>
      </c>
      <c r="AJ1" s="70" t="s">
        <v>8</v>
      </c>
      <c r="AK1" s="83" t="s">
        <v>9</v>
      </c>
      <c r="AL1" s="22" t="s">
        <v>10</v>
      </c>
      <c r="AM1" s="71" t="s">
        <v>11</v>
      </c>
    </row>
    <row r="2" spans="1:39" x14ac:dyDescent="0.2">
      <c r="B2" t="s">
        <v>57</v>
      </c>
      <c r="C2" s="74" t="s">
        <v>168</v>
      </c>
      <c r="E2" s="273" t="s">
        <v>592</v>
      </c>
      <c r="F2" s="127" t="s">
        <v>1473</v>
      </c>
      <c r="G2" s="127" t="s">
        <v>1474</v>
      </c>
      <c r="H2" s="127" t="s">
        <v>1475</v>
      </c>
      <c r="I2" s="273" t="s">
        <v>1478</v>
      </c>
      <c r="J2" s="273" t="s">
        <v>1479</v>
      </c>
      <c r="K2" s="128" t="s">
        <v>1482</v>
      </c>
      <c r="L2" s="128" t="s">
        <v>1483</v>
      </c>
      <c r="M2" s="128" t="s">
        <v>2263</v>
      </c>
      <c r="N2" s="128" t="s">
        <v>1484</v>
      </c>
      <c r="O2" s="128" t="s">
        <v>1485</v>
      </c>
      <c r="P2" s="128" t="s">
        <v>2264</v>
      </c>
      <c r="Q2" s="273" t="s">
        <v>1486</v>
      </c>
      <c r="R2" s="273" t="s">
        <v>1487</v>
      </c>
      <c r="S2" s="273" t="s">
        <v>1488</v>
      </c>
      <c r="T2" s="273" t="s">
        <v>1489</v>
      </c>
      <c r="U2" s="100" t="s">
        <v>1709</v>
      </c>
      <c r="V2" s="100" t="s">
        <v>1490</v>
      </c>
      <c r="W2" s="100" t="s">
        <v>1491</v>
      </c>
      <c r="X2" s="100" t="s">
        <v>1492</v>
      </c>
      <c r="Y2" s="100" t="s">
        <v>1494</v>
      </c>
      <c r="Z2" s="100" t="s">
        <v>1496</v>
      </c>
      <c r="AA2" s="129" t="s">
        <v>1497</v>
      </c>
      <c r="AB2" s="129" t="s">
        <v>1499</v>
      </c>
      <c r="AC2" s="129" t="s">
        <v>1500</v>
      </c>
      <c r="AD2" s="129" t="s">
        <v>1501</v>
      </c>
      <c r="AE2" s="129" t="s">
        <v>1502</v>
      </c>
      <c r="AF2" s="129" t="s">
        <v>1710</v>
      </c>
      <c r="AG2" s="129" t="s">
        <v>1505</v>
      </c>
      <c r="AH2" s="85"/>
      <c r="AI2" s="21"/>
      <c r="AJ2" s="70"/>
      <c r="AK2" s="20"/>
      <c r="AL2" s="24"/>
      <c r="AM2" s="16"/>
    </row>
    <row r="3" spans="1:39" x14ac:dyDescent="0.2">
      <c r="E3" s="273" t="s">
        <v>593</v>
      </c>
      <c r="F3" s="127">
        <v>29891708.829999998</v>
      </c>
      <c r="G3" s="127">
        <v>1540837.84</v>
      </c>
      <c r="H3" s="127">
        <v>7424675.1600000001</v>
      </c>
      <c r="I3" s="273">
        <v>51214964.719999999</v>
      </c>
      <c r="J3" s="273">
        <v>25412750.129999999</v>
      </c>
      <c r="K3" s="128">
        <v>124900</v>
      </c>
      <c r="L3" s="128">
        <v>1677149.6</v>
      </c>
      <c r="M3" s="128">
        <v>88320</v>
      </c>
      <c r="N3" s="128">
        <v>257560</v>
      </c>
      <c r="O3" s="128">
        <v>1200104.51</v>
      </c>
      <c r="P3" s="128">
        <v>320</v>
      </c>
      <c r="Q3" s="273">
        <v>444887</v>
      </c>
      <c r="R3" s="273">
        <v>-9617570.0700000003</v>
      </c>
      <c r="S3" s="273">
        <v>-59941212.909999996</v>
      </c>
      <c r="T3" s="273">
        <v>189694652.86000001</v>
      </c>
      <c r="U3" s="100">
        <v>8259.7000000000007</v>
      </c>
      <c r="V3" s="100">
        <v>61180596.369999997</v>
      </c>
      <c r="W3" s="100">
        <v>6105028</v>
      </c>
      <c r="X3" s="100">
        <v>45686.04</v>
      </c>
      <c r="Y3" s="100">
        <v>59189592.5</v>
      </c>
      <c r="Z3" s="100">
        <v>1200033</v>
      </c>
      <c r="AA3" s="129">
        <v>85014401.819999993</v>
      </c>
      <c r="AB3" s="129">
        <v>73966</v>
      </c>
      <c r="AC3" s="129">
        <v>72842</v>
      </c>
      <c r="AD3" s="129">
        <v>35233784.509999998</v>
      </c>
      <c r="AE3" s="129">
        <v>9153273.6899999995</v>
      </c>
      <c r="AF3" s="129">
        <v>106840</v>
      </c>
      <c r="AG3" s="129">
        <v>201759.32</v>
      </c>
      <c r="AH3" s="85">
        <f>SUM(AH4:AH86)</f>
        <v>38857221.830000013</v>
      </c>
      <c r="AI3" s="21">
        <f t="shared" ref="AI3:AK3" si="0">SUM(AI4:AI86)</f>
        <v>3348354.1100000003</v>
      </c>
      <c r="AJ3" s="70">
        <f t="shared" si="0"/>
        <v>35508867.719999999</v>
      </c>
      <c r="AK3" s="20">
        <f t="shared" si="0"/>
        <v>127729195.61</v>
      </c>
      <c r="AL3" s="24">
        <f t="shared" ref="AL3" si="1">SUM(AL4:AL86)</f>
        <v>129856867.34</v>
      </c>
      <c r="AM3" s="106">
        <f>SUM(AM4:AM86)</f>
        <v>-2127671.7300000014</v>
      </c>
    </row>
    <row r="4" spans="1:39" x14ac:dyDescent="0.2">
      <c r="A4" t="s">
        <v>281</v>
      </c>
      <c r="B4" t="s">
        <v>0</v>
      </c>
      <c r="C4" s="74">
        <v>5737</v>
      </c>
      <c r="D4" s="74" t="s">
        <v>606</v>
      </c>
      <c r="E4" s="273" t="s">
        <v>2265</v>
      </c>
      <c r="F4" s="127">
        <v>259106.04</v>
      </c>
      <c r="G4" s="127">
        <v>2400</v>
      </c>
      <c r="H4" s="127">
        <v>23989.65</v>
      </c>
      <c r="I4" s="273">
        <v>1776224.37</v>
      </c>
      <c r="J4" s="273">
        <v>207196.46</v>
      </c>
      <c r="L4" s="128">
        <v>17475</v>
      </c>
      <c r="P4" s="128"/>
      <c r="Q4" s="273"/>
      <c r="R4" s="273"/>
      <c r="S4" s="273">
        <v>2452267.08</v>
      </c>
      <c r="T4" s="273">
        <v>198336.84</v>
      </c>
      <c r="U4" s="100">
        <v>797.14</v>
      </c>
      <c r="V4" s="100">
        <v>661777.49</v>
      </c>
      <c r="Y4" s="100">
        <v>883400</v>
      </c>
      <c r="Z4" s="100"/>
      <c r="AA4" s="129">
        <v>1232420</v>
      </c>
      <c r="AB4" s="129"/>
      <c r="AC4" s="129"/>
      <c r="AD4" s="129">
        <v>424211.97</v>
      </c>
      <c r="AE4" s="129">
        <v>101066.06</v>
      </c>
      <c r="AF4" s="129"/>
      <c r="AG4" s="129"/>
      <c r="AH4" s="98">
        <f t="shared" ref="AH4:AH35" si="2">SUM(F4:H4)</f>
        <v>285495.69</v>
      </c>
      <c r="AI4" s="44">
        <f>SUM(K4:P4)</f>
        <v>17475</v>
      </c>
      <c r="AJ4" s="104">
        <f>AH4-AI4</f>
        <v>268020.69</v>
      </c>
      <c r="AK4" s="105">
        <f>SUM(U4:Z4)</f>
        <v>1545974.63</v>
      </c>
      <c r="AL4" s="29">
        <f>SUM(AA4:AG4)</f>
        <v>1757698.03</v>
      </c>
      <c r="AM4" s="106">
        <f>AK4-AL4</f>
        <v>-211723.40000000014</v>
      </c>
    </row>
    <row r="5" spans="1:39" x14ac:dyDescent="0.2">
      <c r="A5" t="s">
        <v>281</v>
      </c>
      <c r="B5" t="s">
        <v>0</v>
      </c>
      <c r="C5" s="74">
        <v>4213</v>
      </c>
      <c r="D5" s="74" t="s">
        <v>607</v>
      </c>
      <c r="E5" s="273" t="s">
        <v>2266</v>
      </c>
      <c r="F5" s="127">
        <v>212069.93</v>
      </c>
      <c r="G5" s="127">
        <v>47613.279999999999</v>
      </c>
      <c r="H5" s="127">
        <v>39657.53</v>
      </c>
      <c r="I5" s="273">
        <v>682143.75</v>
      </c>
      <c r="J5" s="273">
        <v>197563.74</v>
      </c>
      <c r="L5" s="128">
        <v>9450</v>
      </c>
      <c r="P5" s="128"/>
      <c r="Q5" s="273"/>
      <c r="R5" s="273"/>
      <c r="S5" s="273">
        <v>-828145.42</v>
      </c>
      <c r="T5" s="273">
        <v>2159407.13</v>
      </c>
      <c r="V5" s="100">
        <v>732899.74</v>
      </c>
      <c r="W5" s="100">
        <v>240000</v>
      </c>
      <c r="X5" s="100">
        <v>691.64</v>
      </c>
      <c r="Y5" s="100">
        <v>943180</v>
      </c>
      <c r="Z5" s="100"/>
      <c r="AA5" s="129">
        <v>1420920</v>
      </c>
      <c r="AB5" s="129"/>
      <c r="AC5" s="129"/>
      <c r="AD5" s="129">
        <v>313438.95</v>
      </c>
      <c r="AE5" s="129">
        <v>91371.91</v>
      </c>
      <c r="AF5" s="129"/>
      <c r="AG5" s="129"/>
      <c r="AH5" s="98">
        <f t="shared" si="2"/>
        <v>299340.74</v>
      </c>
      <c r="AI5" s="44">
        <f t="shared" ref="AI5:AI68" si="3">SUM(K5:P5)</f>
        <v>9450</v>
      </c>
      <c r="AJ5" s="104">
        <f t="shared" ref="AJ5:AJ68" si="4">AH5-AI5</f>
        <v>289890.74</v>
      </c>
      <c r="AK5" s="105">
        <f t="shared" ref="AK5:AK68" si="5">SUM(U5:Z5)</f>
        <v>1916771.38</v>
      </c>
      <c r="AL5" s="29">
        <f t="shared" ref="AL5:AL68" si="6">SUM(AA5:AG5)</f>
        <v>1825730.8599999999</v>
      </c>
      <c r="AM5" s="106">
        <f t="shared" ref="AM5:AM68" si="7">AK5-AL5</f>
        <v>91040.520000000019</v>
      </c>
    </row>
    <row r="6" spans="1:39" x14ac:dyDescent="0.2">
      <c r="A6" t="s">
        <v>281</v>
      </c>
      <c r="B6" t="s">
        <v>0</v>
      </c>
      <c r="C6" s="74">
        <v>4949</v>
      </c>
      <c r="D6" s="74" t="s">
        <v>608</v>
      </c>
      <c r="E6" s="273" t="s">
        <v>2267</v>
      </c>
      <c r="F6" s="127">
        <v>220239.9</v>
      </c>
      <c r="G6" s="127">
        <v>30035.98</v>
      </c>
      <c r="H6" s="127">
        <v>105668.41</v>
      </c>
      <c r="I6" s="273">
        <v>1014754.48</v>
      </c>
      <c r="J6" s="273">
        <v>38798.5</v>
      </c>
      <c r="L6" s="128">
        <v>18300</v>
      </c>
      <c r="P6" s="128"/>
      <c r="Q6" s="273"/>
      <c r="R6" s="273"/>
      <c r="S6" s="273">
        <v>-1289336.46</v>
      </c>
      <c r="T6" s="273">
        <v>3104237.14</v>
      </c>
      <c r="V6" s="100">
        <v>619809.11</v>
      </c>
      <c r="X6" s="100">
        <v>1009.83</v>
      </c>
      <c r="Y6" s="100">
        <v>734370</v>
      </c>
      <c r="Z6" s="100"/>
      <c r="AA6" s="129">
        <v>1103680</v>
      </c>
      <c r="AB6" s="129"/>
      <c r="AC6" s="129"/>
      <c r="AD6" s="129">
        <v>423851.3</v>
      </c>
      <c r="AE6" s="129">
        <v>142664.04999999999</v>
      </c>
      <c r="AF6" s="129"/>
      <c r="AG6" s="129"/>
      <c r="AH6" s="98">
        <f t="shared" si="2"/>
        <v>355944.29000000004</v>
      </c>
      <c r="AI6" s="44">
        <f t="shared" si="3"/>
        <v>18300</v>
      </c>
      <c r="AJ6" s="104">
        <f t="shared" si="4"/>
        <v>337644.29000000004</v>
      </c>
      <c r="AK6" s="105">
        <f t="shared" si="5"/>
        <v>1355188.94</v>
      </c>
      <c r="AL6" s="29">
        <f t="shared" si="6"/>
        <v>1670195.35</v>
      </c>
      <c r="AM6" s="106">
        <f t="shared" si="7"/>
        <v>-315006.41000000015</v>
      </c>
    </row>
    <row r="7" spans="1:39" x14ac:dyDescent="0.2">
      <c r="A7" t="s">
        <v>281</v>
      </c>
      <c r="B7" t="s">
        <v>0</v>
      </c>
      <c r="C7" s="74">
        <v>7233</v>
      </c>
      <c r="D7" s="74" t="s">
        <v>609</v>
      </c>
      <c r="E7" s="273" t="s">
        <v>2268</v>
      </c>
      <c r="F7" s="127">
        <v>682663.9</v>
      </c>
      <c r="G7" s="127">
        <v>145242.46</v>
      </c>
      <c r="H7" s="127">
        <v>54301.36</v>
      </c>
      <c r="I7" s="273">
        <v>242379.94</v>
      </c>
      <c r="J7" s="273">
        <v>69244.100000000006</v>
      </c>
      <c r="L7" s="128">
        <v>23850</v>
      </c>
      <c r="P7" s="128"/>
      <c r="Q7" s="273"/>
      <c r="R7" s="273"/>
      <c r="S7" s="273">
        <v>-167531.4</v>
      </c>
      <c r="T7" s="273">
        <v>1481598.18</v>
      </c>
      <c r="V7" s="100">
        <v>1178939.57</v>
      </c>
      <c r="W7" s="100">
        <v>610971</v>
      </c>
      <c r="X7" s="100">
        <v>1372</v>
      </c>
      <c r="Y7" s="100">
        <v>932270</v>
      </c>
      <c r="Z7" s="100"/>
      <c r="AA7" s="129">
        <v>1626700</v>
      </c>
      <c r="AB7" s="129"/>
      <c r="AC7" s="129"/>
      <c r="AD7" s="129">
        <v>986943.33</v>
      </c>
      <c r="AE7" s="129">
        <v>96034.26</v>
      </c>
      <c r="AF7" s="129"/>
      <c r="AG7" s="129"/>
      <c r="AH7" s="98">
        <f t="shared" si="2"/>
        <v>882207.72</v>
      </c>
      <c r="AI7" s="44">
        <f t="shared" si="3"/>
        <v>23850</v>
      </c>
      <c r="AJ7" s="104">
        <f t="shared" si="4"/>
        <v>858357.72</v>
      </c>
      <c r="AK7" s="105">
        <f t="shared" si="5"/>
        <v>2723552.5700000003</v>
      </c>
      <c r="AL7" s="29">
        <f t="shared" si="6"/>
        <v>2709677.59</v>
      </c>
      <c r="AM7" s="106">
        <f t="shared" si="7"/>
        <v>13874.980000000447</v>
      </c>
    </row>
    <row r="8" spans="1:39" x14ac:dyDescent="0.2">
      <c r="A8" t="s">
        <v>281</v>
      </c>
      <c r="B8" t="s">
        <v>0</v>
      </c>
      <c r="C8" s="74">
        <v>5081</v>
      </c>
      <c r="D8" s="74" t="s">
        <v>610</v>
      </c>
      <c r="E8" s="273" t="s">
        <v>2269</v>
      </c>
      <c r="F8" s="127">
        <v>332552.53000000003</v>
      </c>
      <c r="G8" s="127">
        <v>5729.75</v>
      </c>
      <c r="H8" s="127">
        <v>22168.47</v>
      </c>
      <c r="I8" s="273">
        <v>50211.4</v>
      </c>
      <c r="J8" s="273">
        <v>458151.09</v>
      </c>
      <c r="L8" s="128">
        <v>16200</v>
      </c>
      <c r="P8" s="128"/>
      <c r="Q8" s="273"/>
      <c r="R8" s="273"/>
      <c r="S8" s="273">
        <v>-2414630.4500000002</v>
      </c>
      <c r="T8" s="273">
        <v>3577514.61</v>
      </c>
      <c r="V8" s="100">
        <v>1096026.3999999999</v>
      </c>
      <c r="W8" s="100">
        <v>100000</v>
      </c>
      <c r="X8" s="100">
        <v>890.03</v>
      </c>
      <c r="Y8" s="100">
        <v>542600</v>
      </c>
      <c r="Z8" s="100"/>
      <c r="AA8" s="129">
        <v>1211870</v>
      </c>
      <c r="AB8" s="129"/>
      <c r="AC8" s="129"/>
      <c r="AD8" s="129">
        <v>691612.55</v>
      </c>
      <c r="AE8" s="129">
        <v>30823.8</v>
      </c>
      <c r="AF8" s="129"/>
      <c r="AG8" s="129"/>
      <c r="AH8" s="98">
        <f t="shared" si="2"/>
        <v>360450.75</v>
      </c>
      <c r="AI8" s="44">
        <f t="shared" si="3"/>
        <v>16200</v>
      </c>
      <c r="AJ8" s="104">
        <f t="shared" si="4"/>
        <v>344250.75</v>
      </c>
      <c r="AK8" s="105">
        <f t="shared" si="5"/>
        <v>1739516.43</v>
      </c>
      <c r="AL8" s="29">
        <f t="shared" si="6"/>
        <v>1934306.35</v>
      </c>
      <c r="AM8" s="106">
        <f t="shared" si="7"/>
        <v>-194789.92000000016</v>
      </c>
    </row>
    <row r="9" spans="1:39" x14ac:dyDescent="0.2">
      <c r="A9" t="s">
        <v>281</v>
      </c>
      <c r="B9" t="s">
        <v>0</v>
      </c>
      <c r="C9" s="74">
        <v>1868</v>
      </c>
      <c r="D9" s="74" t="s">
        <v>611</v>
      </c>
      <c r="E9" s="273" t="s">
        <v>2270</v>
      </c>
      <c r="F9" s="127">
        <v>212325.93</v>
      </c>
      <c r="G9" s="127">
        <v>817.79</v>
      </c>
      <c r="H9" s="127">
        <v>79278.149999999994</v>
      </c>
      <c r="I9" s="273">
        <v>459908.22</v>
      </c>
      <c r="J9" s="273">
        <v>159056.66</v>
      </c>
      <c r="P9" s="128"/>
      <c r="Q9" s="273"/>
      <c r="R9" s="273"/>
      <c r="S9" s="273">
        <v>1069434.42</v>
      </c>
      <c r="T9" s="273">
        <v>80851.62</v>
      </c>
      <c r="V9" s="100">
        <v>208727.45</v>
      </c>
      <c r="W9" s="100">
        <v>36000</v>
      </c>
      <c r="X9" s="100">
        <v>567.46</v>
      </c>
      <c r="Y9" s="100">
        <v>966280</v>
      </c>
      <c r="Z9" s="100"/>
      <c r="AA9" s="129">
        <v>1065680</v>
      </c>
      <c r="AB9" s="129"/>
      <c r="AC9" s="129">
        <v>2810</v>
      </c>
      <c r="AD9" s="129">
        <v>303328.81</v>
      </c>
      <c r="AE9" s="129">
        <v>69501.39</v>
      </c>
      <c r="AF9" s="129"/>
      <c r="AG9" s="129"/>
      <c r="AH9" s="98">
        <f t="shared" si="2"/>
        <v>292421.87</v>
      </c>
      <c r="AI9" s="44">
        <f t="shared" si="3"/>
        <v>0</v>
      </c>
      <c r="AJ9" s="104">
        <f t="shared" si="4"/>
        <v>292421.87</v>
      </c>
      <c r="AK9" s="105">
        <f t="shared" si="5"/>
        <v>1211574.9099999999</v>
      </c>
      <c r="AL9" s="29">
        <f t="shared" si="6"/>
        <v>1441320.2</v>
      </c>
      <c r="AM9" s="106">
        <f t="shared" si="7"/>
        <v>-229745.29000000004</v>
      </c>
    </row>
    <row r="10" spans="1:39" x14ac:dyDescent="0.2">
      <c r="A10" t="s">
        <v>281</v>
      </c>
      <c r="B10" t="s">
        <v>0</v>
      </c>
      <c r="C10" s="74">
        <v>7126</v>
      </c>
      <c r="D10" s="74" t="s">
        <v>612</v>
      </c>
      <c r="E10" s="273" t="s">
        <v>2271</v>
      </c>
      <c r="F10" s="127">
        <v>292444.23</v>
      </c>
      <c r="G10" s="127">
        <v>35746.36</v>
      </c>
      <c r="H10" s="127">
        <v>84662.15</v>
      </c>
      <c r="I10" s="273">
        <v>978389.15</v>
      </c>
      <c r="J10" s="273">
        <v>273891.17</v>
      </c>
      <c r="L10" s="128">
        <v>17550</v>
      </c>
      <c r="P10" s="128"/>
      <c r="Q10" s="273"/>
      <c r="R10" s="273"/>
      <c r="S10" s="273">
        <v>-281413.25</v>
      </c>
      <c r="T10" s="273">
        <v>2359303.7200000002</v>
      </c>
      <c r="V10" s="100">
        <v>772099.79</v>
      </c>
      <c r="Y10" s="100">
        <v>1355730</v>
      </c>
      <c r="Z10" s="100"/>
      <c r="AA10" s="129">
        <v>1811460</v>
      </c>
      <c r="AB10" s="129"/>
      <c r="AC10" s="129">
        <v>6680</v>
      </c>
      <c r="AD10" s="129">
        <v>614929.86</v>
      </c>
      <c r="AE10" s="129">
        <v>61284.34</v>
      </c>
      <c r="AF10" s="129"/>
      <c r="AG10" s="129"/>
      <c r="AH10" s="98">
        <f t="shared" si="2"/>
        <v>412852.74</v>
      </c>
      <c r="AI10" s="44">
        <f t="shared" si="3"/>
        <v>17550</v>
      </c>
      <c r="AJ10" s="104">
        <f t="shared" si="4"/>
        <v>395302.74</v>
      </c>
      <c r="AK10" s="105">
        <f t="shared" si="5"/>
        <v>2127829.79</v>
      </c>
      <c r="AL10" s="29">
        <f t="shared" si="6"/>
        <v>2494354.1999999997</v>
      </c>
      <c r="AM10" s="106">
        <f t="shared" si="7"/>
        <v>-366524.40999999968</v>
      </c>
    </row>
    <row r="11" spans="1:39" x14ac:dyDescent="0.2">
      <c r="A11" t="s">
        <v>281</v>
      </c>
      <c r="B11" t="s">
        <v>0</v>
      </c>
      <c r="C11" s="74">
        <v>2671</v>
      </c>
      <c r="D11" s="74" t="s">
        <v>613</v>
      </c>
      <c r="E11" s="273" t="s">
        <v>2272</v>
      </c>
      <c r="F11" s="127">
        <v>2433.92</v>
      </c>
      <c r="G11" s="127">
        <v>90381.55</v>
      </c>
      <c r="H11" s="127">
        <v>32886.720000000001</v>
      </c>
      <c r="I11" s="273">
        <v>763404.2</v>
      </c>
      <c r="J11" s="273">
        <v>296123.74</v>
      </c>
      <c r="L11" s="128">
        <v>14910</v>
      </c>
      <c r="P11" s="128"/>
      <c r="Q11" s="273"/>
      <c r="R11" s="273"/>
      <c r="S11" s="273">
        <v>-912241.85</v>
      </c>
      <c r="T11" s="273">
        <v>2243800.1</v>
      </c>
      <c r="U11" s="100">
        <v>245.54</v>
      </c>
      <c r="V11" s="100">
        <v>435010.06</v>
      </c>
      <c r="W11" s="100">
        <v>102060</v>
      </c>
      <c r="Y11" s="100">
        <v>437360</v>
      </c>
      <c r="Z11" s="100">
        <v>10500</v>
      </c>
      <c r="AA11" s="129">
        <v>718100</v>
      </c>
      <c r="AB11" s="129"/>
      <c r="AC11" s="129"/>
      <c r="AD11" s="129">
        <v>277558.74</v>
      </c>
      <c r="AE11" s="129">
        <v>103607.98</v>
      </c>
      <c r="AF11" s="129"/>
      <c r="AG11" s="129"/>
      <c r="AH11" s="98">
        <f t="shared" si="2"/>
        <v>125702.19</v>
      </c>
      <c r="AI11" s="44">
        <f t="shared" si="3"/>
        <v>14910</v>
      </c>
      <c r="AJ11" s="104">
        <f t="shared" si="4"/>
        <v>110792.19</v>
      </c>
      <c r="AK11" s="105">
        <f t="shared" si="5"/>
        <v>985175.6</v>
      </c>
      <c r="AL11" s="29">
        <f t="shared" si="6"/>
        <v>1099266.72</v>
      </c>
      <c r="AM11" s="106">
        <f t="shared" si="7"/>
        <v>-114091.12</v>
      </c>
    </row>
    <row r="12" spans="1:39" ht="13.5" customHeight="1" x14ac:dyDescent="0.2">
      <c r="A12" t="s">
        <v>281</v>
      </c>
      <c r="B12" t="s">
        <v>0</v>
      </c>
      <c r="C12" s="74">
        <v>4454</v>
      </c>
      <c r="D12" s="74" t="s">
        <v>614</v>
      </c>
      <c r="E12" s="273" t="s">
        <v>2273</v>
      </c>
      <c r="F12" s="127">
        <v>656732.77</v>
      </c>
      <c r="G12" s="127">
        <v>21615.06</v>
      </c>
      <c r="H12" s="127">
        <v>131182.34</v>
      </c>
      <c r="I12" s="273">
        <v>230816.61</v>
      </c>
      <c r="J12" s="273">
        <v>80295.47</v>
      </c>
      <c r="L12" s="128">
        <v>14250</v>
      </c>
      <c r="P12" s="128"/>
      <c r="Q12" s="273"/>
      <c r="R12" s="273"/>
      <c r="S12" s="273">
        <v>-1284325.57</v>
      </c>
      <c r="T12" s="273">
        <v>2541297.98</v>
      </c>
      <c r="V12" s="100">
        <v>662377.71</v>
      </c>
      <c r="W12" s="100">
        <v>158175</v>
      </c>
      <c r="X12" s="100">
        <v>1316.62</v>
      </c>
      <c r="Y12" s="100">
        <v>791980</v>
      </c>
      <c r="Z12" s="100"/>
      <c r="AA12" s="129">
        <v>1169590</v>
      </c>
      <c r="AB12" s="129"/>
      <c r="AC12" s="129"/>
      <c r="AD12" s="129">
        <v>388425.72</v>
      </c>
      <c r="AE12" s="129">
        <v>84812.77</v>
      </c>
      <c r="AF12" s="129"/>
      <c r="AG12" s="129"/>
      <c r="AH12" s="98">
        <f t="shared" si="2"/>
        <v>809530.17</v>
      </c>
      <c r="AI12" s="44">
        <f t="shared" si="3"/>
        <v>14250</v>
      </c>
      <c r="AJ12" s="104">
        <f t="shared" si="4"/>
        <v>795280.17</v>
      </c>
      <c r="AK12" s="105">
        <f t="shared" si="5"/>
        <v>1613849.33</v>
      </c>
      <c r="AL12" s="29">
        <f t="shared" si="6"/>
        <v>1642828.49</v>
      </c>
      <c r="AM12" s="106">
        <f t="shared" si="7"/>
        <v>-28979.159999999916</v>
      </c>
    </row>
    <row r="13" spans="1:39" x14ac:dyDescent="0.2">
      <c r="A13" t="s">
        <v>281</v>
      </c>
      <c r="B13" t="s">
        <v>0</v>
      </c>
      <c r="C13" s="74">
        <v>3077</v>
      </c>
      <c r="D13" s="74" t="s">
        <v>615</v>
      </c>
      <c r="E13" s="273" t="s">
        <v>2274</v>
      </c>
      <c r="F13" s="127">
        <v>312304.03000000003</v>
      </c>
      <c r="G13" s="127">
        <v>1468.1</v>
      </c>
      <c r="H13" s="127">
        <v>314012.5</v>
      </c>
      <c r="I13" s="273">
        <v>416129.44</v>
      </c>
      <c r="J13" s="273">
        <v>222679.84</v>
      </c>
      <c r="L13" s="128">
        <v>10750</v>
      </c>
      <c r="P13" s="128"/>
      <c r="Q13" s="273"/>
      <c r="R13" s="273"/>
      <c r="S13" s="273">
        <v>-902608.01</v>
      </c>
      <c r="T13" s="273">
        <v>2357450.56</v>
      </c>
      <c r="V13" s="100">
        <v>369443.13</v>
      </c>
      <c r="X13" s="100">
        <v>783.66</v>
      </c>
      <c r="Y13" s="100">
        <v>967550</v>
      </c>
      <c r="Z13" s="100"/>
      <c r="AA13" s="129">
        <v>1075770</v>
      </c>
      <c r="AB13" s="129"/>
      <c r="AC13" s="129"/>
      <c r="AD13" s="129">
        <v>346788.32</v>
      </c>
      <c r="AE13" s="129">
        <v>98117.11</v>
      </c>
      <c r="AF13" s="129"/>
      <c r="AG13" s="129"/>
      <c r="AH13" s="98">
        <f t="shared" si="2"/>
        <v>627784.63</v>
      </c>
      <c r="AI13" s="44">
        <f t="shared" si="3"/>
        <v>10750</v>
      </c>
      <c r="AJ13" s="104">
        <f t="shared" si="4"/>
        <v>617034.63</v>
      </c>
      <c r="AK13" s="105">
        <f t="shared" si="5"/>
        <v>1337776.79</v>
      </c>
      <c r="AL13" s="29">
        <f t="shared" si="6"/>
        <v>1520675.4300000002</v>
      </c>
      <c r="AM13" s="16">
        <f t="shared" si="7"/>
        <v>-182898.64000000013</v>
      </c>
    </row>
    <row r="14" spans="1:39" x14ac:dyDescent="0.2">
      <c r="A14" t="s">
        <v>281</v>
      </c>
      <c r="B14" t="s">
        <v>0</v>
      </c>
      <c r="C14" s="74">
        <v>2778</v>
      </c>
      <c r="D14" s="74" t="s">
        <v>616</v>
      </c>
      <c r="E14" s="273" t="s">
        <v>2275</v>
      </c>
      <c r="F14" s="127">
        <v>196605.54</v>
      </c>
      <c r="G14" s="127">
        <v>10169.33</v>
      </c>
      <c r="H14" s="127">
        <v>95976.19</v>
      </c>
      <c r="I14" s="273">
        <v>1118680.83</v>
      </c>
      <c r="J14" s="273">
        <v>77891.3</v>
      </c>
      <c r="L14" s="128">
        <v>11700</v>
      </c>
      <c r="P14" s="128"/>
      <c r="Q14" s="273"/>
      <c r="R14" s="273"/>
      <c r="S14" s="273">
        <v>-1754979.42</v>
      </c>
      <c r="T14" s="273">
        <v>3416597.09</v>
      </c>
      <c r="V14" s="100">
        <v>562193.34</v>
      </c>
      <c r="X14" s="100">
        <v>541.32000000000005</v>
      </c>
      <c r="Y14" s="100">
        <v>661080</v>
      </c>
      <c r="Z14" s="100"/>
      <c r="AA14" s="129">
        <v>975660</v>
      </c>
      <c r="AB14" s="129"/>
      <c r="AC14" s="129"/>
      <c r="AD14" s="129">
        <v>256787.55</v>
      </c>
      <c r="AE14" s="129">
        <v>96310.59</v>
      </c>
      <c r="AF14" s="129"/>
      <c r="AG14" s="129"/>
      <c r="AH14" s="98">
        <f t="shared" si="2"/>
        <v>302751.06</v>
      </c>
      <c r="AI14" s="44">
        <f t="shared" si="3"/>
        <v>11700</v>
      </c>
      <c r="AJ14" s="104">
        <f t="shared" si="4"/>
        <v>291051.06</v>
      </c>
      <c r="AK14" s="105">
        <f t="shared" si="5"/>
        <v>1223814.6599999999</v>
      </c>
      <c r="AL14" s="29">
        <f t="shared" si="6"/>
        <v>1328758.1400000001</v>
      </c>
      <c r="AM14" s="16">
        <f t="shared" si="7"/>
        <v>-104943.48000000021</v>
      </c>
    </row>
    <row r="15" spans="1:39" x14ac:dyDescent="0.2">
      <c r="A15" t="s">
        <v>281</v>
      </c>
      <c r="B15" t="s">
        <v>0</v>
      </c>
      <c r="C15" s="74">
        <v>4143</v>
      </c>
      <c r="D15" s="74" t="s">
        <v>617</v>
      </c>
      <c r="E15" s="273" t="s">
        <v>2276</v>
      </c>
      <c r="F15" s="127">
        <v>356939.06</v>
      </c>
      <c r="G15" s="127">
        <v>8878.3799999999992</v>
      </c>
      <c r="H15" s="127">
        <v>43738.42</v>
      </c>
      <c r="I15" s="273">
        <v>2565233.6</v>
      </c>
      <c r="J15" s="273">
        <v>357328.85</v>
      </c>
      <c r="L15" s="128">
        <v>11880</v>
      </c>
      <c r="P15" s="128"/>
      <c r="Q15" s="273"/>
      <c r="R15" s="273"/>
      <c r="S15" s="273">
        <v>567702.92000000004</v>
      </c>
      <c r="T15" s="273">
        <v>3110817.16</v>
      </c>
      <c r="V15" s="100">
        <v>526752.61</v>
      </c>
      <c r="W15" s="100">
        <v>280000</v>
      </c>
      <c r="X15" s="100">
        <v>957.08</v>
      </c>
      <c r="Y15" s="100">
        <v>615860</v>
      </c>
      <c r="Z15" s="100"/>
      <c r="AA15" s="129">
        <v>919180</v>
      </c>
      <c r="AB15" s="129"/>
      <c r="AC15" s="129"/>
      <c r="AD15" s="129">
        <v>647842.51</v>
      </c>
      <c r="AE15" s="129">
        <v>172848.34</v>
      </c>
      <c r="AF15" s="129"/>
      <c r="AG15" s="129"/>
      <c r="AH15" s="98">
        <f t="shared" si="2"/>
        <v>409555.86</v>
      </c>
      <c r="AI15" s="44">
        <f t="shared" si="3"/>
        <v>11880</v>
      </c>
      <c r="AJ15" s="104">
        <f t="shared" si="4"/>
        <v>397675.86</v>
      </c>
      <c r="AK15" s="105">
        <f t="shared" si="5"/>
        <v>1423569.69</v>
      </c>
      <c r="AL15" s="29">
        <f t="shared" si="6"/>
        <v>1739870.85</v>
      </c>
      <c r="AM15" s="16">
        <f t="shared" si="7"/>
        <v>-316301.16000000015</v>
      </c>
    </row>
    <row r="16" spans="1:39" x14ac:dyDescent="0.2">
      <c r="A16" t="s">
        <v>281</v>
      </c>
      <c r="B16" t="s">
        <v>0</v>
      </c>
      <c r="C16" s="74">
        <v>5018</v>
      </c>
      <c r="D16" s="74" t="s">
        <v>618</v>
      </c>
      <c r="E16" s="273" t="s">
        <v>2277</v>
      </c>
      <c r="F16" s="127">
        <v>114534.59</v>
      </c>
      <c r="G16" s="127">
        <v>3774.18</v>
      </c>
      <c r="H16" s="127">
        <v>105321.13</v>
      </c>
      <c r="I16" s="273">
        <v>658905.91</v>
      </c>
      <c r="J16" s="273">
        <v>214379.39</v>
      </c>
      <c r="L16" s="128">
        <v>26220</v>
      </c>
      <c r="P16" s="128"/>
      <c r="Q16" s="273"/>
      <c r="R16" s="273"/>
      <c r="S16" s="273">
        <v>-3121452.17</v>
      </c>
      <c r="T16" s="273">
        <v>4381554.71</v>
      </c>
      <c r="V16" s="100">
        <v>864872.33</v>
      </c>
      <c r="W16" s="100">
        <v>45000</v>
      </c>
      <c r="X16" s="100">
        <v>250.17</v>
      </c>
      <c r="Y16" s="100">
        <v>395500</v>
      </c>
      <c r="Z16" s="100"/>
      <c r="AA16" s="129">
        <v>786720</v>
      </c>
      <c r="AB16" s="129"/>
      <c r="AC16" s="129"/>
      <c r="AD16" s="129">
        <v>411346.72</v>
      </c>
      <c r="AE16" s="129">
        <v>115515.12</v>
      </c>
      <c r="AF16" s="129"/>
      <c r="AG16" s="129"/>
      <c r="AH16" s="98">
        <f t="shared" si="2"/>
        <v>223629.9</v>
      </c>
      <c r="AI16" s="44">
        <f t="shared" si="3"/>
        <v>26220</v>
      </c>
      <c r="AJ16" s="104">
        <f t="shared" si="4"/>
        <v>197409.9</v>
      </c>
      <c r="AK16" s="105">
        <f t="shared" si="5"/>
        <v>1305622.5</v>
      </c>
      <c r="AL16" s="29">
        <f t="shared" si="6"/>
        <v>1313581.8399999999</v>
      </c>
      <c r="AM16" s="16">
        <f t="shared" si="7"/>
        <v>-7959.339999999851</v>
      </c>
    </row>
    <row r="17" spans="1:39" x14ac:dyDescent="0.2">
      <c r="A17" t="s">
        <v>281</v>
      </c>
      <c r="B17" t="s">
        <v>0</v>
      </c>
      <c r="C17" s="74">
        <v>3532</v>
      </c>
      <c r="D17" s="74" t="s">
        <v>619</v>
      </c>
      <c r="E17" s="273" t="s">
        <v>2278</v>
      </c>
      <c r="F17" s="127">
        <v>813445.94</v>
      </c>
      <c r="G17" s="127">
        <v>1346.66</v>
      </c>
      <c r="H17" s="127">
        <v>44474.57</v>
      </c>
      <c r="I17" s="273">
        <v>447727.94</v>
      </c>
      <c r="J17" s="273">
        <v>78438.66</v>
      </c>
      <c r="L17" s="128">
        <v>12600</v>
      </c>
      <c r="P17" s="128"/>
      <c r="Q17" s="273"/>
      <c r="R17" s="273"/>
      <c r="S17" s="273">
        <v>-1268139.8400000001</v>
      </c>
      <c r="T17" s="273">
        <v>2824820.87</v>
      </c>
      <c r="V17" s="100">
        <v>608853.32999999996</v>
      </c>
      <c r="W17" s="100">
        <v>190000</v>
      </c>
      <c r="X17" s="100">
        <v>1485.03</v>
      </c>
      <c r="Y17" s="100">
        <v>486900</v>
      </c>
      <c r="Z17" s="100">
        <v>10500</v>
      </c>
      <c r="AA17" s="129">
        <v>872320</v>
      </c>
      <c r="AB17" s="129"/>
      <c r="AC17" s="129"/>
      <c r="AD17" s="129">
        <v>274841.02</v>
      </c>
      <c r="AE17" s="129">
        <v>150547.6</v>
      </c>
      <c r="AF17" s="129"/>
      <c r="AG17" s="129"/>
      <c r="AH17" s="98">
        <f t="shared" si="2"/>
        <v>859267.16999999993</v>
      </c>
      <c r="AI17" s="44">
        <f t="shared" si="3"/>
        <v>12600</v>
      </c>
      <c r="AJ17" s="104">
        <f t="shared" si="4"/>
        <v>846667.16999999993</v>
      </c>
      <c r="AK17" s="105">
        <f t="shared" si="5"/>
        <v>1297738.3599999999</v>
      </c>
      <c r="AL17" s="29">
        <f t="shared" si="6"/>
        <v>1297708.6200000001</v>
      </c>
      <c r="AM17" s="16">
        <f t="shared" si="7"/>
        <v>29.739999999757856</v>
      </c>
    </row>
    <row r="18" spans="1:39" x14ac:dyDescent="0.2">
      <c r="A18" t="s">
        <v>281</v>
      </c>
      <c r="B18" t="s">
        <v>0</v>
      </c>
      <c r="C18" s="74">
        <v>5707</v>
      </c>
      <c r="D18" s="74" t="s">
        <v>620</v>
      </c>
      <c r="E18" s="273" t="s">
        <v>2279</v>
      </c>
      <c r="F18" s="127">
        <v>311648.06</v>
      </c>
      <c r="G18" s="127">
        <v>8599.98</v>
      </c>
      <c r="H18" s="127">
        <v>95095.2</v>
      </c>
      <c r="I18" s="273">
        <v>215185.21</v>
      </c>
      <c r="J18" s="273">
        <v>133911.78</v>
      </c>
      <c r="L18" s="128">
        <v>26850</v>
      </c>
      <c r="P18" s="128"/>
      <c r="Q18" s="273"/>
      <c r="R18" s="273"/>
      <c r="S18" s="273">
        <v>-1154587.04</v>
      </c>
      <c r="T18" s="273">
        <v>2287611.84</v>
      </c>
      <c r="U18" s="100">
        <v>956.13</v>
      </c>
      <c r="V18" s="100">
        <v>856186.29</v>
      </c>
      <c r="W18" s="100">
        <v>146380</v>
      </c>
      <c r="Y18" s="100">
        <v>1251074</v>
      </c>
      <c r="Z18" s="100"/>
      <c r="AA18" s="129">
        <v>1727864</v>
      </c>
      <c r="AB18" s="129"/>
      <c r="AC18" s="129"/>
      <c r="AD18" s="129">
        <v>484686.33</v>
      </c>
      <c r="AE18" s="129">
        <v>53451.66</v>
      </c>
      <c r="AF18" s="129"/>
      <c r="AG18" s="129"/>
      <c r="AH18" s="98">
        <f t="shared" si="2"/>
        <v>415343.24</v>
      </c>
      <c r="AI18" s="44">
        <f t="shared" si="3"/>
        <v>26850</v>
      </c>
      <c r="AJ18" s="104">
        <f t="shared" si="4"/>
        <v>388493.24</v>
      </c>
      <c r="AK18" s="105">
        <f t="shared" si="5"/>
        <v>2254596.42</v>
      </c>
      <c r="AL18" s="29">
        <f t="shared" si="6"/>
        <v>2266001.9900000002</v>
      </c>
      <c r="AM18" s="16">
        <f t="shared" si="7"/>
        <v>-11405.570000000298</v>
      </c>
    </row>
    <row r="19" spans="1:39" x14ac:dyDescent="0.2">
      <c r="A19" t="s">
        <v>281</v>
      </c>
      <c r="B19" t="s">
        <v>0</v>
      </c>
      <c r="C19" s="74">
        <v>3845</v>
      </c>
      <c r="D19" s="74" t="s">
        <v>621</v>
      </c>
      <c r="E19" s="273" t="s">
        <v>2280</v>
      </c>
      <c r="F19" s="127">
        <v>286257.90000000002</v>
      </c>
      <c r="G19" s="127">
        <v>31646.28</v>
      </c>
      <c r="H19" s="127">
        <v>50736.7</v>
      </c>
      <c r="I19" s="273">
        <v>84527.23</v>
      </c>
      <c r="J19" s="273">
        <v>28256.83</v>
      </c>
      <c r="L19" s="128">
        <v>9000</v>
      </c>
      <c r="P19" s="128"/>
      <c r="Q19" s="273"/>
      <c r="R19" s="273"/>
      <c r="S19" s="273">
        <v>-2026505.98</v>
      </c>
      <c r="T19" s="273">
        <v>2658489.6</v>
      </c>
      <c r="V19" s="100">
        <v>708090.05</v>
      </c>
      <c r="W19" s="100">
        <v>45500</v>
      </c>
      <c r="X19" s="100">
        <v>642.09</v>
      </c>
      <c r="Y19" s="100">
        <v>998130</v>
      </c>
      <c r="Z19" s="100"/>
      <c r="AA19" s="129">
        <v>1446110</v>
      </c>
      <c r="AB19" s="129"/>
      <c r="AC19" s="129"/>
      <c r="AD19" s="129">
        <v>314077.52</v>
      </c>
      <c r="AE19" s="129">
        <v>77517.3</v>
      </c>
      <c r="AF19" s="129"/>
      <c r="AG19" s="129"/>
      <c r="AH19" s="98">
        <f t="shared" si="2"/>
        <v>368640.88000000006</v>
      </c>
      <c r="AI19" s="44">
        <f t="shared" si="3"/>
        <v>9000</v>
      </c>
      <c r="AJ19" s="104">
        <f t="shared" si="4"/>
        <v>359640.88000000006</v>
      </c>
      <c r="AK19" s="105">
        <f t="shared" si="5"/>
        <v>1752362.1400000001</v>
      </c>
      <c r="AL19" s="29">
        <f t="shared" si="6"/>
        <v>1837704.82</v>
      </c>
      <c r="AM19" s="16">
        <f t="shared" si="7"/>
        <v>-85342.679999999935</v>
      </c>
    </row>
    <row r="20" spans="1:39" x14ac:dyDescent="0.2">
      <c r="A20" t="s">
        <v>281</v>
      </c>
      <c r="B20" t="s">
        <v>0</v>
      </c>
      <c r="C20" s="74">
        <v>2875</v>
      </c>
      <c r="D20" s="74" t="s">
        <v>622</v>
      </c>
      <c r="E20" s="273" t="s">
        <v>2281</v>
      </c>
      <c r="F20" s="127">
        <v>534982.47</v>
      </c>
      <c r="G20" s="127">
        <v>12921.53</v>
      </c>
      <c r="H20" s="127">
        <v>37803.870000000003</v>
      </c>
      <c r="I20" s="273">
        <v>3515125.55</v>
      </c>
      <c r="J20" s="273">
        <v>128048.43</v>
      </c>
      <c r="L20" s="128">
        <v>13500</v>
      </c>
      <c r="P20" s="128"/>
      <c r="Q20" s="273"/>
      <c r="R20" s="273"/>
      <c r="S20" s="273">
        <v>3639204.21</v>
      </c>
      <c r="T20" s="273">
        <v>712043.8</v>
      </c>
      <c r="V20" s="100">
        <v>399020</v>
      </c>
      <c r="X20" s="100">
        <v>1157.07</v>
      </c>
      <c r="Y20" s="100">
        <v>622650</v>
      </c>
      <c r="Z20" s="100"/>
      <c r="AA20" s="129">
        <v>831990</v>
      </c>
      <c r="AB20" s="129"/>
      <c r="AC20" s="129"/>
      <c r="AD20" s="129">
        <v>226359.43</v>
      </c>
      <c r="AE20" s="129">
        <v>80831.8</v>
      </c>
      <c r="AF20" s="129"/>
      <c r="AG20" s="129"/>
      <c r="AH20" s="98">
        <f t="shared" si="2"/>
        <v>585707.87</v>
      </c>
      <c r="AI20" s="44">
        <f t="shared" si="3"/>
        <v>13500</v>
      </c>
      <c r="AJ20" s="104">
        <f t="shared" si="4"/>
        <v>572207.87</v>
      </c>
      <c r="AK20" s="105">
        <f t="shared" si="5"/>
        <v>1022827.0700000001</v>
      </c>
      <c r="AL20" s="29">
        <f t="shared" si="6"/>
        <v>1139181.23</v>
      </c>
      <c r="AM20" s="16">
        <f t="shared" si="7"/>
        <v>-116354.15999999992</v>
      </c>
    </row>
    <row r="21" spans="1:39" x14ac:dyDescent="0.2">
      <c r="A21" t="s">
        <v>281</v>
      </c>
      <c r="B21" t="s">
        <v>0</v>
      </c>
      <c r="C21" s="74">
        <v>3123</v>
      </c>
      <c r="D21" s="74" t="s">
        <v>623</v>
      </c>
      <c r="E21" s="273" t="s">
        <v>2282</v>
      </c>
      <c r="F21" s="127">
        <v>315505.90000000002</v>
      </c>
      <c r="G21" s="127">
        <v>10570.58</v>
      </c>
      <c r="H21" s="127">
        <v>67801.36</v>
      </c>
      <c r="I21" s="273">
        <v>362220.55</v>
      </c>
      <c r="J21" s="273">
        <v>47599.839999999997</v>
      </c>
      <c r="L21" s="128">
        <v>14700</v>
      </c>
      <c r="P21" s="128"/>
      <c r="Q21" s="273"/>
      <c r="R21" s="273"/>
      <c r="S21" s="273">
        <v>-3195499.13</v>
      </c>
      <c r="T21" s="273">
        <v>4272663.5999999996</v>
      </c>
      <c r="V21" s="100">
        <v>571198.1</v>
      </c>
      <c r="X21" s="100">
        <v>789.01</v>
      </c>
      <c r="Y21" s="100">
        <v>263260</v>
      </c>
      <c r="Z21" s="100"/>
      <c r="AA21" s="129">
        <v>578820</v>
      </c>
      <c r="AB21" s="129"/>
      <c r="AC21" s="129"/>
      <c r="AD21" s="129">
        <v>338777.31</v>
      </c>
      <c r="AE21" s="129">
        <v>128379.04</v>
      </c>
      <c r="AF21" s="129"/>
      <c r="AG21" s="129"/>
      <c r="AH21" s="98">
        <f t="shared" si="2"/>
        <v>393877.84</v>
      </c>
      <c r="AI21" s="44">
        <f t="shared" si="3"/>
        <v>14700</v>
      </c>
      <c r="AJ21" s="104">
        <f t="shared" si="4"/>
        <v>379177.84</v>
      </c>
      <c r="AK21" s="105">
        <f t="shared" si="5"/>
        <v>835247.11</v>
      </c>
      <c r="AL21" s="29">
        <f t="shared" si="6"/>
        <v>1045976.3500000001</v>
      </c>
      <c r="AM21" s="16">
        <f t="shared" si="7"/>
        <v>-210729.24000000011</v>
      </c>
    </row>
    <row r="22" spans="1:39" x14ac:dyDescent="0.2">
      <c r="A22" t="s">
        <v>281</v>
      </c>
      <c r="B22" t="s">
        <v>0</v>
      </c>
      <c r="C22" s="74">
        <v>3601</v>
      </c>
      <c r="D22" s="74" t="s">
        <v>624</v>
      </c>
      <c r="E22" s="273" t="s">
        <v>2283</v>
      </c>
      <c r="F22" s="127">
        <v>289265.39</v>
      </c>
      <c r="G22" s="127">
        <v>133101.95000000001</v>
      </c>
      <c r="H22" s="127">
        <v>36162.959999999999</v>
      </c>
      <c r="I22" s="273">
        <v>1400028.75</v>
      </c>
      <c r="J22" s="273">
        <v>45461</v>
      </c>
      <c r="L22" s="128">
        <v>16500</v>
      </c>
      <c r="P22" s="128"/>
      <c r="Q22" s="273"/>
      <c r="R22" s="273"/>
      <c r="S22" s="273">
        <v>8089.12</v>
      </c>
      <c r="T22" s="273">
        <v>2054348.01</v>
      </c>
      <c r="V22" s="100">
        <v>601426.92000000004</v>
      </c>
      <c r="W22" s="100">
        <v>105765</v>
      </c>
      <c r="X22" s="100">
        <v>787.24</v>
      </c>
      <c r="Y22" s="100">
        <v>514250</v>
      </c>
      <c r="Z22" s="100"/>
      <c r="AA22" s="129">
        <v>822810</v>
      </c>
      <c r="AB22" s="129"/>
      <c r="AC22" s="129"/>
      <c r="AD22" s="129">
        <v>431823.48</v>
      </c>
      <c r="AE22" s="129">
        <v>79748.759999999995</v>
      </c>
      <c r="AF22" s="129"/>
      <c r="AG22" s="129"/>
      <c r="AH22" s="98">
        <f t="shared" si="2"/>
        <v>458530.30000000005</v>
      </c>
      <c r="AI22" s="44">
        <f t="shared" si="3"/>
        <v>16500</v>
      </c>
      <c r="AJ22" s="104">
        <f t="shared" si="4"/>
        <v>442030.30000000005</v>
      </c>
      <c r="AK22" s="105">
        <f t="shared" si="5"/>
        <v>1222229.1600000001</v>
      </c>
      <c r="AL22" s="29">
        <f t="shared" si="6"/>
        <v>1334382.24</v>
      </c>
      <c r="AM22" s="16">
        <f t="shared" si="7"/>
        <v>-112153.07999999984</v>
      </c>
    </row>
    <row r="23" spans="1:39" x14ac:dyDescent="0.2">
      <c r="A23" t="s">
        <v>281</v>
      </c>
      <c r="B23" t="s">
        <v>0</v>
      </c>
      <c r="C23" s="74">
        <v>3870</v>
      </c>
      <c r="D23" s="74" t="s">
        <v>625</v>
      </c>
      <c r="E23" s="273" t="s">
        <v>2344</v>
      </c>
      <c r="F23" s="127">
        <v>909831.76</v>
      </c>
      <c r="G23" s="127">
        <v>5499.99</v>
      </c>
      <c r="H23" s="127">
        <v>82444.210000000006</v>
      </c>
      <c r="I23" s="273">
        <v>5</v>
      </c>
      <c r="J23" s="273">
        <v>254816.51</v>
      </c>
      <c r="L23" s="128">
        <v>16620</v>
      </c>
      <c r="P23" s="128"/>
      <c r="Q23" s="273"/>
      <c r="R23" s="273"/>
      <c r="S23" s="273">
        <v>-809166.32</v>
      </c>
      <c r="T23" s="273">
        <v>2203520.5099999998</v>
      </c>
      <c r="V23" s="100">
        <v>603598.36</v>
      </c>
      <c r="W23" s="100">
        <v>81460</v>
      </c>
      <c r="X23" s="100">
        <v>1914.64</v>
      </c>
      <c r="Y23" s="100">
        <v>801380</v>
      </c>
      <c r="Z23" s="100"/>
      <c r="AA23" s="129">
        <v>1201080</v>
      </c>
      <c r="AB23" s="129"/>
      <c r="AC23" s="129"/>
      <c r="AD23" s="129">
        <v>356143.83</v>
      </c>
      <c r="AE23" s="129">
        <v>29436.89</v>
      </c>
      <c r="AF23" s="129"/>
      <c r="AG23" s="129"/>
      <c r="AH23" s="98">
        <f t="shared" si="2"/>
        <v>997775.96</v>
      </c>
      <c r="AI23" s="44">
        <f t="shared" si="3"/>
        <v>16620</v>
      </c>
      <c r="AJ23" s="104">
        <f t="shared" si="4"/>
        <v>981155.96</v>
      </c>
      <c r="AK23" s="105">
        <f t="shared" si="5"/>
        <v>1488353</v>
      </c>
      <c r="AL23" s="29">
        <f t="shared" si="6"/>
        <v>1586660.72</v>
      </c>
      <c r="AM23" s="16">
        <f t="shared" si="7"/>
        <v>-98307.719999999972</v>
      </c>
    </row>
    <row r="24" spans="1:39" x14ac:dyDescent="0.2">
      <c r="A24" t="s">
        <v>285</v>
      </c>
      <c r="B24" t="s">
        <v>1</v>
      </c>
      <c r="C24" s="74">
        <v>7346</v>
      </c>
      <c r="D24" s="74" t="s">
        <v>626</v>
      </c>
      <c r="E24" s="273" t="s">
        <v>2284</v>
      </c>
      <c r="F24" s="127">
        <v>320643.94</v>
      </c>
      <c r="G24" s="127">
        <v>0</v>
      </c>
      <c r="H24" s="127">
        <v>76394.12</v>
      </c>
      <c r="I24" s="273">
        <v>256813.24</v>
      </c>
      <c r="J24" s="273">
        <v>391124.55</v>
      </c>
      <c r="L24" s="128">
        <v>46869.9</v>
      </c>
      <c r="P24" s="128"/>
      <c r="Q24" s="273"/>
      <c r="R24" s="273"/>
      <c r="S24" s="273">
        <v>-1438626.91</v>
      </c>
      <c r="T24" s="273">
        <v>2350727.5299999998</v>
      </c>
      <c r="V24" s="100">
        <v>1462832.02</v>
      </c>
      <c r="X24" s="100">
        <v>749.11</v>
      </c>
      <c r="Y24" s="100">
        <v>1084070</v>
      </c>
      <c r="Z24" s="100"/>
      <c r="AA24" s="129">
        <v>1571650</v>
      </c>
      <c r="AB24" s="129"/>
      <c r="AC24" s="129"/>
      <c r="AD24" s="129">
        <v>749354.15</v>
      </c>
      <c r="AE24" s="129">
        <v>107442.65</v>
      </c>
      <c r="AF24" s="129"/>
      <c r="AG24" s="129"/>
      <c r="AH24" s="98">
        <f t="shared" si="2"/>
        <v>397038.06</v>
      </c>
      <c r="AI24" s="44">
        <f t="shared" si="3"/>
        <v>46869.9</v>
      </c>
      <c r="AJ24" s="104">
        <f t="shared" si="4"/>
        <v>350168.16</v>
      </c>
      <c r="AK24" s="105">
        <f t="shared" si="5"/>
        <v>2547651.13</v>
      </c>
      <c r="AL24" s="29">
        <f t="shared" si="6"/>
        <v>2428446.7999999998</v>
      </c>
      <c r="AM24" s="16">
        <f t="shared" si="7"/>
        <v>119204.33000000007</v>
      </c>
    </row>
    <row r="25" spans="1:39" x14ac:dyDescent="0.2">
      <c r="A25" t="s">
        <v>285</v>
      </c>
      <c r="B25" t="s">
        <v>1</v>
      </c>
      <c r="C25" s="74">
        <v>4269</v>
      </c>
      <c r="D25" s="74" t="s">
        <v>627</v>
      </c>
      <c r="E25" s="273" t="s">
        <v>2285</v>
      </c>
      <c r="F25" s="127">
        <v>182485.43</v>
      </c>
      <c r="G25" s="127">
        <v>0</v>
      </c>
      <c r="H25" s="127">
        <v>109729.14</v>
      </c>
      <c r="I25" s="273">
        <v>806155.76</v>
      </c>
      <c r="J25" s="273">
        <v>-172303.56</v>
      </c>
      <c r="K25" s="128">
        <v>120000</v>
      </c>
      <c r="L25" s="128">
        <v>33428.300000000003</v>
      </c>
      <c r="P25" s="128"/>
      <c r="Q25" s="273"/>
      <c r="R25" s="273"/>
      <c r="S25" s="273">
        <v>-2330354.56</v>
      </c>
      <c r="T25" s="273">
        <v>3163898.35</v>
      </c>
      <c r="V25" s="100">
        <v>829853.29</v>
      </c>
      <c r="W25" s="100">
        <v>99400</v>
      </c>
      <c r="X25" s="100">
        <v>336.41</v>
      </c>
      <c r="Y25" s="100">
        <v>688690</v>
      </c>
      <c r="Z25" s="100"/>
      <c r="AA25" s="129">
        <v>977840</v>
      </c>
      <c r="AB25" s="129">
        <v>5176</v>
      </c>
      <c r="AC25" s="129"/>
      <c r="AD25" s="129">
        <v>521330.96</v>
      </c>
      <c r="AE25" s="129">
        <v>120516.06</v>
      </c>
      <c r="AF25" s="129"/>
      <c r="AG25" s="129"/>
      <c r="AH25" s="98">
        <f t="shared" si="2"/>
        <v>292214.57</v>
      </c>
      <c r="AI25" s="44">
        <f t="shared" si="3"/>
        <v>153428.29999999999</v>
      </c>
      <c r="AJ25" s="104">
        <f t="shared" si="4"/>
        <v>138786.27000000002</v>
      </c>
      <c r="AK25" s="105">
        <f t="shared" si="5"/>
        <v>1618279.7000000002</v>
      </c>
      <c r="AL25" s="29">
        <f t="shared" si="6"/>
        <v>1624863.02</v>
      </c>
      <c r="AM25" s="16">
        <f t="shared" si="7"/>
        <v>-6583.3199999998324</v>
      </c>
    </row>
    <row r="26" spans="1:39" x14ac:dyDescent="0.2">
      <c r="A26" t="s">
        <v>285</v>
      </c>
      <c r="B26" t="s">
        <v>1</v>
      </c>
      <c r="C26" s="74">
        <v>7452</v>
      </c>
      <c r="D26" s="74" t="s">
        <v>628</v>
      </c>
      <c r="E26" s="273" t="s">
        <v>2286</v>
      </c>
      <c r="F26" s="127">
        <v>1108230.75</v>
      </c>
      <c r="G26" s="127">
        <v>129000</v>
      </c>
      <c r="H26" s="127">
        <v>49349.120000000003</v>
      </c>
      <c r="I26" s="273">
        <v>1077913.1100000001</v>
      </c>
      <c r="J26" s="273">
        <v>1199096.8799999999</v>
      </c>
      <c r="L26" s="128">
        <v>260635.9</v>
      </c>
      <c r="P26" s="128"/>
      <c r="Q26" s="273"/>
      <c r="R26" s="273"/>
      <c r="S26" s="273">
        <v>804063.19</v>
      </c>
      <c r="T26" s="273">
        <v>2060186.09</v>
      </c>
      <c r="V26" s="100">
        <v>1266708.6200000001</v>
      </c>
      <c r="W26" s="100">
        <v>681123</v>
      </c>
      <c r="Y26" s="100">
        <v>1474570</v>
      </c>
      <c r="Z26" s="100"/>
      <c r="AA26" s="129">
        <v>1831852.1</v>
      </c>
      <c r="AB26" s="129"/>
      <c r="AC26" s="129">
        <v>7612</v>
      </c>
      <c r="AD26" s="129">
        <v>871375.54</v>
      </c>
      <c r="AE26" s="129">
        <v>135442.29999999999</v>
      </c>
      <c r="AF26" s="129"/>
      <c r="AG26" s="129">
        <v>1140</v>
      </c>
      <c r="AH26" s="98">
        <f t="shared" si="2"/>
        <v>1286579.8700000001</v>
      </c>
      <c r="AI26" s="44">
        <f t="shared" si="3"/>
        <v>260635.9</v>
      </c>
      <c r="AJ26" s="104">
        <f t="shared" si="4"/>
        <v>1025943.9700000001</v>
      </c>
      <c r="AK26" s="105">
        <f t="shared" si="5"/>
        <v>3422401.62</v>
      </c>
      <c r="AL26" s="29">
        <f t="shared" si="6"/>
        <v>2847421.94</v>
      </c>
      <c r="AM26" s="16">
        <f t="shared" si="7"/>
        <v>574979.68000000017</v>
      </c>
    </row>
    <row r="27" spans="1:39" x14ac:dyDescent="0.2">
      <c r="A27" t="s">
        <v>285</v>
      </c>
      <c r="B27" t="s">
        <v>1</v>
      </c>
      <c r="C27" s="74">
        <v>5116</v>
      </c>
      <c r="D27" s="74" t="s">
        <v>629</v>
      </c>
      <c r="E27" s="273" t="s">
        <v>2287</v>
      </c>
      <c r="F27" s="127">
        <v>212011.17</v>
      </c>
      <c r="G27" s="127">
        <v>0</v>
      </c>
      <c r="H27" s="127">
        <v>114838.67</v>
      </c>
      <c r="I27" s="273">
        <v>383633.48</v>
      </c>
      <c r="J27" s="273">
        <v>515896.42</v>
      </c>
      <c r="L27" s="128">
        <v>16081.02</v>
      </c>
      <c r="P27" s="128"/>
      <c r="Q27" s="273"/>
      <c r="R27" s="273"/>
      <c r="S27" s="273">
        <v>-1661817.23</v>
      </c>
      <c r="T27" s="273">
        <v>2920599.11</v>
      </c>
      <c r="V27" s="100">
        <v>865926.17</v>
      </c>
      <c r="X27" s="100">
        <v>663.39</v>
      </c>
      <c r="Y27" s="100">
        <v>900810</v>
      </c>
      <c r="Z27" s="100">
        <v>214036</v>
      </c>
      <c r="AA27" s="129">
        <v>1278934</v>
      </c>
      <c r="AB27" s="129"/>
      <c r="AC27" s="129"/>
      <c r="AD27" s="129">
        <v>470565.72</v>
      </c>
      <c r="AE27" s="129">
        <v>225253</v>
      </c>
      <c r="AF27" s="129"/>
      <c r="AG27" s="129"/>
      <c r="AH27" s="98">
        <f t="shared" si="2"/>
        <v>326849.84000000003</v>
      </c>
      <c r="AI27" s="44">
        <f t="shared" si="3"/>
        <v>16081.02</v>
      </c>
      <c r="AJ27" s="104">
        <f t="shared" si="4"/>
        <v>310768.82</v>
      </c>
      <c r="AK27" s="105">
        <f t="shared" si="5"/>
        <v>1981435.56</v>
      </c>
      <c r="AL27" s="29">
        <f t="shared" si="6"/>
        <v>1974752.72</v>
      </c>
      <c r="AM27" s="16">
        <f t="shared" si="7"/>
        <v>6682.8400000000838</v>
      </c>
    </row>
    <row r="28" spans="1:39" x14ac:dyDescent="0.2">
      <c r="A28" t="s">
        <v>285</v>
      </c>
      <c r="B28" t="s">
        <v>1</v>
      </c>
      <c r="C28" s="74">
        <v>3330</v>
      </c>
      <c r="D28" s="74" t="s">
        <v>630</v>
      </c>
      <c r="E28" s="273" t="s">
        <v>2288</v>
      </c>
      <c r="F28" s="127">
        <v>307298.33</v>
      </c>
      <c r="G28" s="127">
        <v>0</v>
      </c>
      <c r="H28" s="127">
        <v>76572.75</v>
      </c>
      <c r="I28" s="273">
        <v>503930.62</v>
      </c>
      <c r="J28" s="273">
        <v>145175.65</v>
      </c>
      <c r="L28" s="128">
        <v>19551.099999999999</v>
      </c>
      <c r="P28" s="128"/>
      <c r="Q28" s="273"/>
      <c r="R28" s="273"/>
      <c r="S28" s="273">
        <v>-308109.53999999998</v>
      </c>
      <c r="T28" s="273">
        <v>1187021.07</v>
      </c>
      <c r="V28" s="100">
        <v>1010262.35</v>
      </c>
      <c r="W28" s="100">
        <v>93980</v>
      </c>
      <c r="X28" s="100">
        <v>353.65</v>
      </c>
      <c r="Y28" s="100">
        <v>670140</v>
      </c>
      <c r="Z28" s="100"/>
      <c r="AA28" s="129">
        <v>1096185</v>
      </c>
      <c r="AB28" s="129"/>
      <c r="AC28" s="129"/>
      <c r="AD28" s="129">
        <v>392443.56</v>
      </c>
      <c r="AE28" s="129">
        <v>119678.72</v>
      </c>
      <c r="AF28" s="129"/>
      <c r="AG28" s="129"/>
      <c r="AH28" s="98">
        <f t="shared" si="2"/>
        <v>383871.08</v>
      </c>
      <c r="AI28" s="44">
        <f t="shared" si="3"/>
        <v>19551.099999999999</v>
      </c>
      <c r="AJ28" s="104">
        <f t="shared" si="4"/>
        <v>364319.98000000004</v>
      </c>
      <c r="AK28" s="105">
        <f t="shared" si="5"/>
        <v>1774736</v>
      </c>
      <c r="AL28" s="29">
        <f t="shared" si="6"/>
        <v>1608307.28</v>
      </c>
      <c r="AM28" s="16">
        <f t="shared" si="7"/>
        <v>166428.71999999997</v>
      </c>
    </row>
    <row r="29" spans="1:39" x14ac:dyDescent="0.2">
      <c r="A29" t="s">
        <v>285</v>
      </c>
      <c r="B29" t="s">
        <v>1</v>
      </c>
      <c r="C29" s="74">
        <v>3774</v>
      </c>
      <c r="D29" s="74" t="s">
        <v>631</v>
      </c>
      <c r="E29" s="273" t="s">
        <v>2289</v>
      </c>
      <c r="F29" s="127">
        <v>379493.5</v>
      </c>
      <c r="G29" s="127">
        <v>0</v>
      </c>
      <c r="H29" s="127">
        <v>78775.75</v>
      </c>
      <c r="I29" s="273">
        <v>780631.6</v>
      </c>
      <c r="J29" s="273">
        <v>240926.72</v>
      </c>
      <c r="L29" s="128">
        <v>26298.02</v>
      </c>
      <c r="O29" s="128">
        <v>3000</v>
      </c>
      <c r="P29" s="128"/>
      <c r="Q29" s="273"/>
      <c r="R29" s="273">
        <v>-1427526.31</v>
      </c>
      <c r="S29" s="273"/>
      <c r="T29" s="273">
        <v>2650223.29</v>
      </c>
      <c r="V29" s="100">
        <v>912265.14</v>
      </c>
      <c r="W29" s="100">
        <v>215900</v>
      </c>
      <c r="X29" s="100">
        <v>378.17</v>
      </c>
      <c r="Y29" s="100">
        <v>630270</v>
      </c>
      <c r="Z29" s="100">
        <v>2700</v>
      </c>
      <c r="AA29" s="129">
        <v>854853.8</v>
      </c>
      <c r="AB29" s="129">
        <v>5176</v>
      </c>
      <c r="AC29" s="129"/>
      <c r="AD29" s="129">
        <v>494205.99</v>
      </c>
      <c r="AE29" s="129">
        <v>125942.95</v>
      </c>
      <c r="AF29" s="129"/>
      <c r="AG29" s="129"/>
      <c r="AH29" s="98">
        <f t="shared" si="2"/>
        <v>458269.25</v>
      </c>
      <c r="AI29" s="44">
        <f t="shared" si="3"/>
        <v>29298.02</v>
      </c>
      <c r="AJ29" s="104">
        <f t="shared" si="4"/>
        <v>428971.23</v>
      </c>
      <c r="AK29" s="105">
        <f t="shared" si="5"/>
        <v>1761513.31</v>
      </c>
      <c r="AL29" s="29">
        <f t="shared" si="6"/>
        <v>1480178.74</v>
      </c>
      <c r="AM29" s="16">
        <f t="shared" si="7"/>
        <v>281334.57000000007</v>
      </c>
    </row>
    <row r="30" spans="1:39" x14ac:dyDescent="0.2">
      <c r="A30" t="s">
        <v>285</v>
      </c>
      <c r="B30" t="s">
        <v>1</v>
      </c>
      <c r="C30" s="74">
        <v>2996</v>
      </c>
      <c r="D30" s="74" t="s">
        <v>632</v>
      </c>
      <c r="E30" s="273" t="s">
        <v>2290</v>
      </c>
      <c r="F30" s="127">
        <v>278787</v>
      </c>
      <c r="G30" s="127">
        <v>0</v>
      </c>
      <c r="H30" s="127">
        <v>64158.28</v>
      </c>
      <c r="I30" s="273">
        <v>1769805.08</v>
      </c>
      <c r="J30" s="273">
        <v>274548.69</v>
      </c>
      <c r="L30" s="128">
        <v>26629</v>
      </c>
      <c r="O30" s="128">
        <v>35.04</v>
      </c>
      <c r="P30" s="128"/>
      <c r="Q30" s="273"/>
      <c r="R30" s="273"/>
      <c r="S30" s="273">
        <v>278568.71999999997</v>
      </c>
      <c r="T30" s="273">
        <v>1714501.17</v>
      </c>
      <c r="V30" s="100">
        <v>1048830.01</v>
      </c>
      <c r="W30" s="100">
        <v>145980</v>
      </c>
      <c r="X30" s="100">
        <v>198.71</v>
      </c>
      <c r="Y30" s="100">
        <v>714380</v>
      </c>
      <c r="Z30" s="100">
        <v>8900</v>
      </c>
      <c r="AA30" s="129">
        <v>882730.32</v>
      </c>
      <c r="AB30" s="129"/>
      <c r="AC30" s="129"/>
      <c r="AD30" s="129">
        <v>325145.65000000002</v>
      </c>
      <c r="AE30" s="129">
        <v>202006.63</v>
      </c>
      <c r="AF30" s="129"/>
      <c r="AG30" s="129"/>
      <c r="AH30" s="98">
        <f t="shared" si="2"/>
        <v>342945.28000000003</v>
      </c>
      <c r="AI30" s="44">
        <f t="shared" si="3"/>
        <v>26664.04</v>
      </c>
      <c r="AJ30" s="104">
        <f t="shared" si="4"/>
        <v>316281.24000000005</v>
      </c>
      <c r="AK30" s="105">
        <f t="shared" si="5"/>
        <v>1918288.72</v>
      </c>
      <c r="AL30" s="29">
        <f t="shared" si="6"/>
        <v>1409882.6</v>
      </c>
      <c r="AM30" s="16">
        <f t="shared" si="7"/>
        <v>508406.11999999988</v>
      </c>
    </row>
    <row r="31" spans="1:39" x14ac:dyDescent="0.2">
      <c r="A31" t="s">
        <v>285</v>
      </c>
      <c r="B31" t="s">
        <v>1</v>
      </c>
      <c r="C31" s="74">
        <v>6600</v>
      </c>
      <c r="D31" s="74" t="s">
        <v>633</v>
      </c>
      <c r="E31" s="273" t="s">
        <v>2291</v>
      </c>
      <c r="F31" s="127">
        <v>715190.93</v>
      </c>
      <c r="G31" s="127">
        <v>21110.26</v>
      </c>
      <c r="H31" s="127">
        <v>303217.7</v>
      </c>
      <c r="I31" s="273">
        <v>842515.94</v>
      </c>
      <c r="J31" s="273">
        <v>266994.52</v>
      </c>
      <c r="L31" s="128">
        <v>209725</v>
      </c>
      <c r="M31" s="128">
        <v>88320</v>
      </c>
      <c r="P31" s="128"/>
      <c r="Q31" s="273"/>
      <c r="R31" s="273"/>
      <c r="S31" s="273">
        <v>-565111.54</v>
      </c>
      <c r="T31" s="273">
        <v>2482860.59</v>
      </c>
      <c r="V31" s="100">
        <v>849364.08</v>
      </c>
      <c r="Y31" s="100">
        <v>1104925</v>
      </c>
      <c r="Z31" s="100"/>
      <c r="AA31" s="129">
        <v>1354965</v>
      </c>
      <c r="AB31" s="129"/>
      <c r="AC31" s="129"/>
      <c r="AD31" s="129">
        <v>468202.18</v>
      </c>
      <c r="AE31" s="129">
        <v>151097.60000000001</v>
      </c>
      <c r="AF31" s="129"/>
      <c r="AG31" s="129"/>
      <c r="AH31" s="98">
        <f t="shared" si="2"/>
        <v>1039518.8900000001</v>
      </c>
      <c r="AI31" s="44">
        <f t="shared" si="3"/>
        <v>298045</v>
      </c>
      <c r="AJ31" s="104">
        <f t="shared" si="4"/>
        <v>741473.89000000013</v>
      </c>
      <c r="AK31" s="105">
        <f t="shared" si="5"/>
        <v>1954289.08</v>
      </c>
      <c r="AL31" s="29">
        <f t="shared" si="6"/>
        <v>1974264.78</v>
      </c>
      <c r="AM31" s="16">
        <f t="shared" si="7"/>
        <v>-19975.699999999953</v>
      </c>
    </row>
    <row r="32" spans="1:39" x14ac:dyDescent="0.2">
      <c r="A32" t="s">
        <v>285</v>
      </c>
      <c r="B32" t="s">
        <v>1</v>
      </c>
      <c r="C32" s="74">
        <v>2814</v>
      </c>
      <c r="D32" s="74" t="s">
        <v>634</v>
      </c>
      <c r="E32" s="273" t="s">
        <v>2292</v>
      </c>
      <c r="F32" s="127">
        <v>210318.06</v>
      </c>
      <c r="G32" s="127">
        <v>0</v>
      </c>
      <c r="H32" s="127">
        <v>14312.5</v>
      </c>
      <c r="I32" s="273">
        <v>340457.41</v>
      </c>
      <c r="J32" s="273">
        <v>255088.39</v>
      </c>
      <c r="L32" s="128">
        <v>17000</v>
      </c>
      <c r="N32" s="128">
        <v>45120</v>
      </c>
      <c r="P32" s="128"/>
      <c r="Q32" s="273"/>
      <c r="R32" s="273"/>
      <c r="S32" s="273">
        <v>-1411001.29</v>
      </c>
      <c r="T32" s="273">
        <v>2102364.12</v>
      </c>
      <c r="V32" s="100">
        <v>637353.86</v>
      </c>
      <c r="W32" s="100">
        <v>48840</v>
      </c>
      <c r="X32" s="100">
        <v>403.32</v>
      </c>
      <c r="Y32" s="100">
        <v>836890</v>
      </c>
      <c r="Z32" s="100">
        <v>12400</v>
      </c>
      <c r="AA32" s="129">
        <v>1020990</v>
      </c>
      <c r="AB32" s="129"/>
      <c r="AC32" s="129"/>
      <c r="AD32" s="129">
        <v>307082.78999999998</v>
      </c>
      <c r="AE32" s="129">
        <v>75151.86</v>
      </c>
      <c r="AF32" s="129"/>
      <c r="AG32" s="129"/>
      <c r="AH32" s="98">
        <f t="shared" si="2"/>
        <v>224630.56</v>
      </c>
      <c r="AI32" s="44">
        <f t="shared" si="3"/>
        <v>62120</v>
      </c>
      <c r="AJ32" s="104">
        <f t="shared" si="4"/>
        <v>162510.56</v>
      </c>
      <c r="AK32" s="105">
        <f t="shared" si="5"/>
        <v>1535887.18</v>
      </c>
      <c r="AL32" s="29">
        <f t="shared" si="6"/>
        <v>1403224.6500000001</v>
      </c>
      <c r="AM32" s="16">
        <f t="shared" si="7"/>
        <v>132662.5299999998</v>
      </c>
    </row>
    <row r="33" spans="1:39" x14ac:dyDescent="0.2">
      <c r="A33" t="s">
        <v>285</v>
      </c>
      <c r="B33" t="s">
        <v>1</v>
      </c>
      <c r="C33" s="74">
        <v>5791</v>
      </c>
      <c r="D33" s="74" t="s">
        <v>635</v>
      </c>
      <c r="E33" s="273" t="s">
        <v>2293</v>
      </c>
      <c r="F33" s="127">
        <v>440500.05</v>
      </c>
      <c r="G33" s="127">
        <v>0</v>
      </c>
      <c r="H33" s="127">
        <v>46025.78</v>
      </c>
      <c r="I33" s="273">
        <v>505011.43</v>
      </c>
      <c r="J33" s="273">
        <v>536180.12</v>
      </c>
      <c r="L33" s="128">
        <v>42069.54</v>
      </c>
      <c r="O33" s="128">
        <v>0</v>
      </c>
      <c r="P33" s="128"/>
      <c r="Q33" s="273"/>
      <c r="R33" s="273"/>
      <c r="S33" s="273">
        <v>723051.05</v>
      </c>
      <c r="T33" s="273">
        <v>923152.19</v>
      </c>
      <c r="V33" s="100">
        <v>1160549.93</v>
      </c>
      <c r="X33" s="100">
        <v>820.39</v>
      </c>
      <c r="Y33" s="100">
        <v>808830</v>
      </c>
      <c r="Z33" s="100"/>
      <c r="AA33" s="129">
        <v>1224417.8</v>
      </c>
      <c r="AB33" s="129"/>
      <c r="AC33" s="129"/>
      <c r="AD33" s="129">
        <v>733607.42</v>
      </c>
      <c r="AE33" s="129">
        <v>153394.5</v>
      </c>
      <c r="AF33" s="129"/>
      <c r="AG33" s="129"/>
      <c r="AH33" s="98">
        <f t="shared" si="2"/>
        <v>486525.82999999996</v>
      </c>
      <c r="AI33" s="44">
        <f t="shared" si="3"/>
        <v>42069.54</v>
      </c>
      <c r="AJ33" s="104">
        <f t="shared" si="4"/>
        <v>444456.29</v>
      </c>
      <c r="AK33" s="105">
        <f t="shared" si="5"/>
        <v>1970200.3199999998</v>
      </c>
      <c r="AL33" s="29">
        <f t="shared" si="6"/>
        <v>2111419.7200000002</v>
      </c>
      <c r="AM33" s="16">
        <f t="shared" si="7"/>
        <v>-141219.40000000037</v>
      </c>
    </row>
    <row r="34" spans="1:39" x14ac:dyDescent="0.2">
      <c r="A34" t="s">
        <v>285</v>
      </c>
      <c r="B34" t="s">
        <v>1</v>
      </c>
      <c r="C34" s="74">
        <v>5865</v>
      </c>
      <c r="D34" s="74" t="s">
        <v>636</v>
      </c>
      <c r="E34" s="273" t="s">
        <v>2294</v>
      </c>
      <c r="F34" s="127">
        <v>414035.72</v>
      </c>
      <c r="G34" s="127">
        <v>0</v>
      </c>
      <c r="H34" s="127">
        <v>3810.99</v>
      </c>
      <c r="I34" s="273">
        <v>1008097.08</v>
      </c>
      <c r="J34" s="273">
        <v>337071.52</v>
      </c>
      <c r="L34" s="128">
        <v>45600</v>
      </c>
      <c r="O34" s="128">
        <v>150976</v>
      </c>
      <c r="P34" s="128"/>
      <c r="Q34" s="273"/>
      <c r="R34" s="273"/>
      <c r="S34" s="273">
        <v>-846366.82</v>
      </c>
      <c r="T34" s="273">
        <v>2548141.21</v>
      </c>
      <c r="U34" s="100">
        <v>437.44</v>
      </c>
      <c r="V34" s="100">
        <v>660756.81000000006</v>
      </c>
      <c r="W34" s="100">
        <v>278960</v>
      </c>
      <c r="Y34" s="100">
        <v>1094520</v>
      </c>
      <c r="Z34" s="100"/>
      <c r="AA34" s="129">
        <v>1359410</v>
      </c>
      <c r="AB34" s="129"/>
      <c r="AC34" s="129"/>
      <c r="AD34" s="129">
        <v>520783.58</v>
      </c>
      <c r="AE34" s="129">
        <v>258126.75</v>
      </c>
      <c r="AF34" s="129"/>
      <c r="AG34" s="129"/>
      <c r="AH34" s="98">
        <f t="shared" si="2"/>
        <v>417846.70999999996</v>
      </c>
      <c r="AI34" s="44">
        <f t="shared" si="3"/>
        <v>196576</v>
      </c>
      <c r="AJ34" s="104">
        <f t="shared" si="4"/>
        <v>221270.70999999996</v>
      </c>
      <c r="AK34" s="105">
        <f t="shared" si="5"/>
        <v>2034674.25</v>
      </c>
      <c r="AL34" s="29">
        <f t="shared" si="6"/>
        <v>2138320.33</v>
      </c>
      <c r="AM34" s="16">
        <f t="shared" si="7"/>
        <v>-103646.08000000007</v>
      </c>
    </row>
    <row r="35" spans="1:39" x14ac:dyDescent="0.2">
      <c r="A35" t="s">
        <v>285</v>
      </c>
      <c r="B35" t="s">
        <v>1</v>
      </c>
      <c r="C35" s="74">
        <v>4329</v>
      </c>
      <c r="D35" s="74" t="s">
        <v>637</v>
      </c>
      <c r="E35" s="273" t="s">
        <v>2347</v>
      </c>
      <c r="F35" s="127">
        <v>210356.77</v>
      </c>
      <c r="G35" s="127">
        <v>0</v>
      </c>
      <c r="H35" s="127">
        <v>64214.54</v>
      </c>
      <c r="I35" s="273">
        <v>435632.76</v>
      </c>
      <c r="J35" s="273">
        <v>378201.26</v>
      </c>
      <c r="L35" s="128">
        <v>21250</v>
      </c>
      <c r="O35" s="128">
        <v>178384.78</v>
      </c>
      <c r="P35" s="128"/>
      <c r="Q35" s="273"/>
      <c r="R35" s="273"/>
      <c r="S35" s="273">
        <v>-555379.96</v>
      </c>
      <c r="T35" s="273">
        <v>1650244.41</v>
      </c>
      <c r="V35" s="100">
        <v>592815.06999999995</v>
      </c>
      <c r="X35" s="100">
        <v>428.6</v>
      </c>
      <c r="Y35" s="100">
        <v>922880</v>
      </c>
      <c r="Z35" s="100"/>
      <c r="AA35" s="129">
        <v>1104110</v>
      </c>
      <c r="AB35" s="129"/>
      <c r="AC35" s="129">
        <v>6808</v>
      </c>
      <c r="AD35" s="129">
        <v>517954.66</v>
      </c>
      <c r="AE35" s="129">
        <v>39634.910000000003</v>
      </c>
      <c r="AF35" s="129"/>
      <c r="AG35" s="129">
        <v>4900</v>
      </c>
      <c r="AH35" s="98">
        <f t="shared" si="2"/>
        <v>274571.31</v>
      </c>
      <c r="AI35" s="44">
        <f t="shared" si="3"/>
        <v>199634.78</v>
      </c>
      <c r="AJ35" s="104">
        <f t="shared" si="4"/>
        <v>74936.53</v>
      </c>
      <c r="AK35" s="105">
        <f t="shared" si="5"/>
        <v>1516123.67</v>
      </c>
      <c r="AL35" s="29">
        <f t="shared" si="6"/>
        <v>1673407.5699999998</v>
      </c>
      <c r="AM35" s="16">
        <f t="shared" si="7"/>
        <v>-157283.89999999991</v>
      </c>
    </row>
    <row r="36" spans="1:39" x14ac:dyDescent="0.2">
      <c r="A36" t="s">
        <v>288</v>
      </c>
      <c r="B36" t="s">
        <v>2</v>
      </c>
      <c r="C36" s="74">
        <v>1955</v>
      </c>
      <c r="D36" s="74" t="s">
        <v>638</v>
      </c>
      <c r="E36" s="273" t="s">
        <v>2295</v>
      </c>
      <c r="F36" s="127">
        <v>251632.98</v>
      </c>
      <c r="G36" s="127">
        <v>1636.91</v>
      </c>
      <c r="H36" s="127">
        <v>96977.01</v>
      </c>
      <c r="I36" s="273">
        <v>25802.04</v>
      </c>
      <c r="J36" s="273">
        <v>346043.02</v>
      </c>
      <c r="L36" s="128">
        <v>21866.31</v>
      </c>
      <c r="P36" s="128"/>
      <c r="Q36" s="273"/>
      <c r="R36" s="273"/>
      <c r="S36" s="273">
        <v>-1281636.6299999999</v>
      </c>
      <c r="T36" s="273">
        <v>1948644.79</v>
      </c>
      <c r="V36" s="100">
        <v>369373.64</v>
      </c>
      <c r="W36" s="100">
        <v>52000</v>
      </c>
      <c r="X36" s="100">
        <v>366.41</v>
      </c>
      <c r="Y36" s="100">
        <v>504630</v>
      </c>
      <c r="Z36" s="100"/>
      <c r="AA36" s="129">
        <v>601230</v>
      </c>
      <c r="AB36" s="129"/>
      <c r="AC36" s="129"/>
      <c r="AD36" s="129">
        <v>274155.87</v>
      </c>
      <c r="AE36" s="129">
        <v>81.69</v>
      </c>
      <c r="AF36" s="129"/>
      <c r="AG36" s="129"/>
      <c r="AH36" s="98">
        <f t="shared" ref="AH36:AH67" si="8">SUM(F36:H36)</f>
        <v>350246.9</v>
      </c>
      <c r="AI36" s="44">
        <f t="shared" si="3"/>
        <v>21866.31</v>
      </c>
      <c r="AJ36" s="104">
        <f t="shared" si="4"/>
        <v>328380.59000000003</v>
      </c>
      <c r="AK36" s="105">
        <f t="shared" si="5"/>
        <v>926370.05</v>
      </c>
      <c r="AL36" s="29">
        <f t="shared" si="6"/>
        <v>875467.55999999994</v>
      </c>
      <c r="AM36" s="16">
        <f t="shared" si="7"/>
        <v>50902.490000000107</v>
      </c>
    </row>
    <row r="37" spans="1:39" x14ac:dyDescent="0.2">
      <c r="A37" t="s">
        <v>288</v>
      </c>
      <c r="B37" t="s">
        <v>2</v>
      </c>
      <c r="C37" s="74">
        <v>4228</v>
      </c>
      <c r="D37" s="74" t="s">
        <v>639</v>
      </c>
      <c r="E37" s="273" t="s">
        <v>2296</v>
      </c>
      <c r="F37" s="127">
        <v>347489.55</v>
      </c>
      <c r="G37" s="127">
        <v>35328.5</v>
      </c>
      <c r="H37" s="127">
        <v>76769</v>
      </c>
      <c r="I37" s="273">
        <v>190489.89</v>
      </c>
      <c r="J37" s="273">
        <v>872369.96</v>
      </c>
      <c r="L37" s="128">
        <v>27310.09</v>
      </c>
      <c r="P37" s="128"/>
      <c r="Q37" s="273"/>
      <c r="R37" s="273"/>
      <c r="S37" s="273">
        <v>-705268.71</v>
      </c>
      <c r="T37" s="273">
        <v>2125603</v>
      </c>
      <c r="V37" s="100">
        <v>617434.93000000005</v>
      </c>
      <c r="W37" s="100">
        <v>49960</v>
      </c>
      <c r="X37" s="100">
        <v>38.74</v>
      </c>
      <c r="Y37" s="100">
        <v>383710</v>
      </c>
      <c r="Z37" s="100"/>
      <c r="AA37" s="129">
        <v>531153</v>
      </c>
      <c r="AB37" s="129"/>
      <c r="AC37" s="129"/>
      <c r="AD37" s="129">
        <v>380218.28</v>
      </c>
      <c r="AE37" s="129">
        <v>47462.87</v>
      </c>
      <c r="AF37" s="129"/>
      <c r="AG37" s="129"/>
      <c r="AH37" s="98">
        <f t="shared" si="8"/>
        <v>459587.05</v>
      </c>
      <c r="AI37" s="44">
        <f t="shared" si="3"/>
        <v>27310.09</v>
      </c>
      <c r="AJ37" s="104">
        <f t="shared" si="4"/>
        <v>432276.95999999996</v>
      </c>
      <c r="AK37" s="105">
        <f t="shared" si="5"/>
        <v>1051143.67</v>
      </c>
      <c r="AL37" s="29">
        <f t="shared" si="6"/>
        <v>958834.15</v>
      </c>
      <c r="AM37" s="16">
        <f t="shared" si="7"/>
        <v>92309.519999999902</v>
      </c>
    </row>
    <row r="38" spans="1:39" x14ac:dyDescent="0.2">
      <c r="A38" t="s">
        <v>288</v>
      </c>
      <c r="B38" t="s">
        <v>2</v>
      </c>
      <c r="C38" s="74">
        <v>1245</v>
      </c>
      <c r="D38" s="74" t="s">
        <v>640</v>
      </c>
      <c r="E38" s="273" t="s">
        <v>2297</v>
      </c>
      <c r="F38" s="127">
        <v>221512.54</v>
      </c>
      <c r="G38" s="127">
        <v>11569.2</v>
      </c>
      <c r="H38" s="127">
        <v>26724.639999999999</v>
      </c>
      <c r="I38" s="273">
        <v>211524.37</v>
      </c>
      <c r="J38" s="273">
        <v>304867.53000000003</v>
      </c>
      <c r="L38" s="128">
        <v>20397.27</v>
      </c>
      <c r="P38" s="128"/>
      <c r="Q38" s="273"/>
      <c r="R38" s="273"/>
      <c r="S38" s="273">
        <v>-1136718.21</v>
      </c>
      <c r="T38" s="273">
        <v>1917883.16</v>
      </c>
      <c r="V38" s="100">
        <v>399485.04</v>
      </c>
      <c r="X38" s="100">
        <v>366.2</v>
      </c>
      <c r="Y38" s="100">
        <v>442800</v>
      </c>
      <c r="Z38" s="100"/>
      <c r="AA38" s="129">
        <v>623940</v>
      </c>
      <c r="AB38" s="129"/>
      <c r="AC38" s="129">
        <v>420</v>
      </c>
      <c r="AD38" s="129">
        <v>169031.31</v>
      </c>
      <c r="AE38" s="129">
        <v>53825.87</v>
      </c>
      <c r="AF38" s="129"/>
      <c r="AG38" s="129"/>
      <c r="AH38" s="98">
        <f t="shared" si="8"/>
        <v>259806.38</v>
      </c>
      <c r="AI38" s="44">
        <f t="shared" si="3"/>
        <v>20397.27</v>
      </c>
      <c r="AJ38" s="104">
        <f t="shared" si="4"/>
        <v>239409.11000000002</v>
      </c>
      <c r="AK38" s="105">
        <f t="shared" si="5"/>
        <v>842651.24</v>
      </c>
      <c r="AL38" s="29">
        <f t="shared" si="6"/>
        <v>847217.18</v>
      </c>
      <c r="AM38" s="16">
        <f t="shared" si="7"/>
        <v>-4565.9400000000605</v>
      </c>
    </row>
    <row r="39" spans="1:39" x14ac:dyDescent="0.2">
      <c r="A39" t="s">
        <v>288</v>
      </c>
      <c r="B39" t="s">
        <v>2</v>
      </c>
      <c r="C39" s="74">
        <v>5421</v>
      </c>
      <c r="D39" s="74" t="s">
        <v>641</v>
      </c>
      <c r="E39" s="273" t="s">
        <v>2298</v>
      </c>
      <c r="F39" s="127">
        <v>342604.81</v>
      </c>
      <c r="G39" s="127">
        <v>49556</v>
      </c>
      <c r="H39" s="127">
        <v>98433.15</v>
      </c>
      <c r="I39" s="273">
        <v>361454.46</v>
      </c>
      <c r="J39" s="273">
        <v>1226426.98</v>
      </c>
      <c r="L39" s="128">
        <v>53578.16</v>
      </c>
      <c r="O39" s="128">
        <v>0</v>
      </c>
      <c r="P39" s="128"/>
      <c r="Q39" s="273"/>
      <c r="R39" s="273"/>
      <c r="S39" s="273">
        <v>-278072.87</v>
      </c>
      <c r="T39" s="273">
        <v>2205072.4900000002</v>
      </c>
      <c r="V39" s="100">
        <v>1019737.72</v>
      </c>
      <c r="X39" s="100">
        <v>651.45000000000005</v>
      </c>
      <c r="Y39" s="100">
        <v>824180</v>
      </c>
      <c r="Z39" s="100">
        <v>43100</v>
      </c>
      <c r="AA39" s="129">
        <v>1261309</v>
      </c>
      <c r="AB39" s="129"/>
      <c r="AC39" s="129"/>
      <c r="AD39" s="129">
        <v>361945.54</v>
      </c>
      <c r="AE39" s="129">
        <v>51754.01</v>
      </c>
      <c r="AF39" s="129"/>
      <c r="AG39" s="129"/>
      <c r="AH39" s="98">
        <f t="shared" si="8"/>
        <v>490593.95999999996</v>
      </c>
      <c r="AI39" s="44">
        <f t="shared" si="3"/>
        <v>53578.16</v>
      </c>
      <c r="AJ39" s="104">
        <f t="shared" si="4"/>
        <v>437015.79999999993</v>
      </c>
      <c r="AK39" s="105">
        <f t="shared" si="5"/>
        <v>1887669.17</v>
      </c>
      <c r="AL39" s="29">
        <f t="shared" si="6"/>
        <v>1675008.55</v>
      </c>
      <c r="AM39" s="16">
        <f t="shared" si="7"/>
        <v>212660.61999999988</v>
      </c>
    </row>
    <row r="40" spans="1:39" x14ac:dyDescent="0.2">
      <c r="A40" t="s">
        <v>288</v>
      </c>
      <c r="B40" t="s">
        <v>2</v>
      </c>
      <c r="C40" s="74">
        <v>3481</v>
      </c>
      <c r="D40" s="74" t="s">
        <v>642</v>
      </c>
      <c r="E40" s="273" t="s">
        <v>2299</v>
      </c>
      <c r="F40" s="127">
        <v>573535.28</v>
      </c>
      <c r="G40" s="127">
        <v>12000</v>
      </c>
      <c r="H40" s="127">
        <v>109457.32</v>
      </c>
      <c r="I40" s="273">
        <v>2247025.08</v>
      </c>
      <c r="J40" s="273">
        <v>955041.4</v>
      </c>
      <c r="L40" s="128">
        <v>37015.120000000003</v>
      </c>
      <c r="N40" s="128">
        <v>0</v>
      </c>
      <c r="P40" s="128"/>
      <c r="Q40" s="273"/>
      <c r="R40" s="273"/>
      <c r="S40" s="273">
        <v>1838307.3</v>
      </c>
      <c r="T40" s="273">
        <v>1879861.02</v>
      </c>
      <c r="V40" s="100">
        <v>925351.25</v>
      </c>
      <c r="W40" s="100">
        <v>170000</v>
      </c>
      <c r="X40" s="100">
        <v>715.6</v>
      </c>
      <c r="Y40" s="100">
        <v>540260</v>
      </c>
      <c r="Z40" s="100"/>
      <c r="AA40" s="129">
        <v>950114</v>
      </c>
      <c r="AB40" s="129"/>
      <c r="AC40" s="129"/>
      <c r="AD40" s="129">
        <v>416764.52</v>
      </c>
      <c r="AE40" s="129">
        <v>6941.69</v>
      </c>
      <c r="AF40" s="129"/>
      <c r="AG40" s="129"/>
      <c r="AH40" s="98">
        <f t="shared" si="8"/>
        <v>694992.60000000009</v>
      </c>
      <c r="AI40" s="44">
        <f t="shared" si="3"/>
        <v>37015.120000000003</v>
      </c>
      <c r="AJ40" s="104">
        <f t="shared" si="4"/>
        <v>657977.4800000001</v>
      </c>
      <c r="AK40" s="105">
        <f t="shared" si="5"/>
        <v>1636326.85</v>
      </c>
      <c r="AL40" s="29">
        <f t="shared" si="6"/>
        <v>1373820.21</v>
      </c>
      <c r="AM40" s="16">
        <f t="shared" si="7"/>
        <v>262506.64000000013</v>
      </c>
    </row>
    <row r="41" spans="1:39" x14ac:dyDescent="0.2">
      <c r="A41" t="s">
        <v>288</v>
      </c>
      <c r="B41" t="s">
        <v>2</v>
      </c>
      <c r="C41" s="74">
        <v>3499</v>
      </c>
      <c r="D41" s="74" t="s">
        <v>643</v>
      </c>
      <c r="E41" s="273" t="s">
        <v>2300</v>
      </c>
      <c r="F41" s="127">
        <v>789358.12</v>
      </c>
      <c r="G41" s="127">
        <v>53400</v>
      </c>
      <c r="H41" s="127">
        <v>69655.42</v>
      </c>
      <c r="I41" s="273">
        <v>806049.89</v>
      </c>
      <c r="J41" s="273">
        <v>530643</v>
      </c>
      <c r="L41" s="128">
        <v>38340</v>
      </c>
      <c r="P41" s="128"/>
      <c r="Q41" s="273">
        <v>0</v>
      </c>
      <c r="R41" s="273"/>
      <c r="S41" s="273">
        <v>-1604193.26</v>
      </c>
      <c r="T41" s="273">
        <v>3832429.73</v>
      </c>
      <c r="V41" s="100">
        <v>712785.42</v>
      </c>
      <c r="W41" s="100">
        <v>116120</v>
      </c>
      <c r="X41" s="100">
        <v>1558.55</v>
      </c>
      <c r="Y41" s="100">
        <v>636410</v>
      </c>
      <c r="Z41" s="100"/>
      <c r="AA41" s="129">
        <v>1027110</v>
      </c>
      <c r="AB41" s="129">
        <v>4976</v>
      </c>
      <c r="AC41" s="129">
        <v>360</v>
      </c>
      <c r="AD41" s="129">
        <v>363172.14</v>
      </c>
      <c r="AE41" s="129">
        <v>53825.87</v>
      </c>
      <c r="AF41" s="129"/>
      <c r="AG41" s="129"/>
      <c r="AH41" s="98">
        <f t="shared" si="8"/>
        <v>912413.54</v>
      </c>
      <c r="AI41" s="44">
        <f t="shared" si="3"/>
        <v>38340</v>
      </c>
      <c r="AJ41" s="104">
        <f t="shared" si="4"/>
        <v>874073.54</v>
      </c>
      <c r="AK41" s="105">
        <f t="shared" si="5"/>
        <v>1466873.9700000002</v>
      </c>
      <c r="AL41" s="29">
        <f t="shared" si="6"/>
        <v>1449444.0100000002</v>
      </c>
      <c r="AM41" s="16">
        <f t="shared" si="7"/>
        <v>17429.959999999963</v>
      </c>
    </row>
    <row r="42" spans="1:39" x14ac:dyDescent="0.2">
      <c r="A42" t="s">
        <v>288</v>
      </c>
      <c r="B42" t="s">
        <v>2</v>
      </c>
      <c r="C42" s="74">
        <v>1888</v>
      </c>
      <c r="D42" s="74" t="s">
        <v>644</v>
      </c>
      <c r="E42" s="273" t="s">
        <v>2301</v>
      </c>
      <c r="F42" s="127">
        <v>255955.98</v>
      </c>
      <c r="G42" s="127">
        <v>0</v>
      </c>
      <c r="H42" s="127">
        <v>101256.37</v>
      </c>
      <c r="I42" s="273">
        <v>284673.09999999998</v>
      </c>
      <c r="J42" s="273">
        <v>1754672.74</v>
      </c>
      <c r="L42" s="128">
        <v>30018.09</v>
      </c>
      <c r="P42" s="128"/>
      <c r="Q42" s="273"/>
      <c r="R42" s="273"/>
      <c r="S42" s="273">
        <v>525930.79</v>
      </c>
      <c r="T42" s="273">
        <v>1975418.72</v>
      </c>
      <c r="V42" s="100">
        <v>558555.49</v>
      </c>
      <c r="X42" s="100">
        <v>495.62</v>
      </c>
      <c r="Y42" s="100">
        <v>575260</v>
      </c>
      <c r="Z42" s="100"/>
      <c r="AA42" s="129">
        <v>885120</v>
      </c>
      <c r="AB42" s="129"/>
      <c r="AC42" s="129">
        <v>460</v>
      </c>
      <c r="AD42" s="129">
        <v>275708.21000000002</v>
      </c>
      <c r="AE42" s="129">
        <v>52243.31</v>
      </c>
      <c r="AF42" s="129"/>
      <c r="AG42" s="129"/>
      <c r="AH42" s="98">
        <f t="shared" si="8"/>
        <v>357212.35</v>
      </c>
      <c r="AI42" s="44">
        <f t="shared" si="3"/>
        <v>30018.09</v>
      </c>
      <c r="AJ42" s="104">
        <f t="shared" si="4"/>
        <v>327194.25999999995</v>
      </c>
      <c r="AK42" s="105">
        <f t="shared" si="5"/>
        <v>1134311.1099999999</v>
      </c>
      <c r="AL42" s="29">
        <f t="shared" si="6"/>
        <v>1213531.52</v>
      </c>
      <c r="AM42" s="16">
        <f t="shared" si="7"/>
        <v>-79220.410000000149</v>
      </c>
    </row>
    <row r="43" spans="1:39" x14ac:dyDescent="0.2">
      <c r="A43" t="s">
        <v>288</v>
      </c>
      <c r="B43" t="s">
        <v>2</v>
      </c>
      <c r="C43" s="74">
        <v>1651</v>
      </c>
      <c r="D43" s="74" t="s">
        <v>645</v>
      </c>
      <c r="E43" s="273" t="s">
        <v>2302</v>
      </c>
      <c r="F43" s="127">
        <v>209354.17</v>
      </c>
      <c r="G43" s="127">
        <v>10080.120000000001</v>
      </c>
      <c r="H43" s="127">
        <v>83352.240000000005</v>
      </c>
      <c r="I43" s="273">
        <v>219199.38</v>
      </c>
      <c r="J43" s="273">
        <v>198688.44</v>
      </c>
      <c r="L43" s="128">
        <v>22088.94</v>
      </c>
      <c r="P43" s="128"/>
      <c r="Q43" s="273"/>
      <c r="R43" s="273"/>
      <c r="S43" s="273">
        <v>-774258.12</v>
      </c>
      <c r="T43" s="273">
        <v>1580455.21</v>
      </c>
      <c r="V43" s="100">
        <v>423259.97</v>
      </c>
      <c r="X43" s="100">
        <v>443.39</v>
      </c>
      <c r="Y43" s="100">
        <v>234430</v>
      </c>
      <c r="Z43" s="100"/>
      <c r="AA43" s="129">
        <v>419470</v>
      </c>
      <c r="AB43" s="129"/>
      <c r="AC43" s="129"/>
      <c r="AD43" s="129">
        <v>235825.66</v>
      </c>
      <c r="AE43" s="129">
        <v>51263.38</v>
      </c>
      <c r="AF43" s="129"/>
      <c r="AG43" s="129"/>
      <c r="AH43" s="98">
        <f t="shared" si="8"/>
        <v>302786.53000000003</v>
      </c>
      <c r="AI43" s="44">
        <f t="shared" si="3"/>
        <v>22088.94</v>
      </c>
      <c r="AJ43" s="104">
        <f t="shared" si="4"/>
        <v>280697.59000000003</v>
      </c>
      <c r="AK43" s="105">
        <f t="shared" si="5"/>
        <v>658133.36</v>
      </c>
      <c r="AL43" s="29">
        <f t="shared" si="6"/>
        <v>706559.04</v>
      </c>
      <c r="AM43" s="16">
        <f t="shared" si="7"/>
        <v>-48425.680000000051</v>
      </c>
    </row>
    <row r="44" spans="1:39" x14ac:dyDescent="0.2">
      <c r="A44" t="s">
        <v>288</v>
      </c>
      <c r="B44" t="s">
        <v>2</v>
      </c>
      <c r="C44" s="74">
        <v>3959</v>
      </c>
      <c r="D44" s="74" t="s">
        <v>646</v>
      </c>
      <c r="E44" s="273" t="s">
        <v>2303</v>
      </c>
      <c r="F44" s="127">
        <v>382314.62</v>
      </c>
      <c r="G44" s="127">
        <v>4696.8</v>
      </c>
      <c r="H44" s="127">
        <v>110651.59</v>
      </c>
      <c r="I44" s="273">
        <v>600631.06999999995</v>
      </c>
      <c r="J44" s="273">
        <v>562261.74</v>
      </c>
      <c r="L44" s="128">
        <v>30846.53</v>
      </c>
      <c r="P44" s="128"/>
      <c r="Q44" s="273"/>
      <c r="R44" s="273"/>
      <c r="S44" s="273">
        <v>-849681.65</v>
      </c>
      <c r="T44" s="273">
        <v>2583577.5299999998</v>
      </c>
      <c r="V44" s="100">
        <v>625384.11</v>
      </c>
      <c r="X44" s="100">
        <v>704.14</v>
      </c>
      <c r="Y44" s="100">
        <v>586670</v>
      </c>
      <c r="Z44" s="100">
        <v>10500</v>
      </c>
      <c r="AA44" s="129">
        <v>819044</v>
      </c>
      <c r="AB44" s="129"/>
      <c r="AC44" s="129">
        <v>5136</v>
      </c>
      <c r="AD44" s="129">
        <v>383810.23</v>
      </c>
      <c r="AE44" s="129">
        <v>71884.61</v>
      </c>
      <c r="AF44" s="129"/>
      <c r="AG44" s="129"/>
      <c r="AH44" s="98">
        <f t="shared" si="8"/>
        <v>497663.01</v>
      </c>
      <c r="AI44" s="44">
        <f t="shared" si="3"/>
        <v>30846.53</v>
      </c>
      <c r="AJ44" s="104">
        <f t="shared" si="4"/>
        <v>466816.48</v>
      </c>
      <c r="AK44" s="105">
        <f t="shared" si="5"/>
        <v>1223258.25</v>
      </c>
      <c r="AL44" s="29">
        <f t="shared" si="6"/>
        <v>1279874.8400000001</v>
      </c>
      <c r="AM44" s="16">
        <f t="shared" si="7"/>
        <v>-56616.590000000084</v>
      </c>
    </row>
    <row r="45" spans="1:39" x14ac:dyDescent="0.2">
      <c r="A45" t="s">
        <v>288</v>
      </c>
      <c r="B45" t="s">
        <v>2</v>
      </c>
      <c r="C45" s="74">
        <v>2503</v>
      </c>
      <c r="D45" s="74" t="s">
        <v>647</v>
      </c>
      <c r="E45" s="273" t="s">
        <v>2304</v>
      </c>
      <c r="F45" s="127">
        <v>579252.93999999994</v>
      </c>
      <c r="H45" s="127">
        <v>67525.03</v>
      </c>
      <c r="I45" s="273">
        <v>377037.41</v>
      </c>
      <c r="J45" s="273">
        <v>723225.81</v>
      </c>
      <c r="P45" s="128"/>
      <c r="Q45" s="273"/>
      <c r="R45" s="273"/>
      <c r="S45" s="273">
        <v>-66844.53</v>
      </c>
      <c r="T45" s="273">
        <v>1850667.12</v>
      </c>
      <c r="V45" s="100">
        <v>416553.47</v>
      </c>
      <c r="X45" s="100">
        <v>1127.82</v>
      </c>
      <c r="Y45" s="100">
        <v>702650</v>
      </c>
      <c r="Z45" s="100"/>
      <c r="AA45" s="129">
        <v>808010</v>
      </c>
      <c r="AB45" s="129"/>
      <c r="AC45" s="129"/>
      <c r="AD45" s="129">
        <v>281135.46000000002</v>
      </c>
      <c r="AE45" s="129">
        <v>48117.23</v>
      </c>
      <c r="AF45" s="129"/>
      <c r="AG45" s="129"/>
      <c r="AH45" s="98">
        <f t="shared" si="8"/>
        <v>646777.97</v>
      </c>
      <c r="AI45" s="44">
        <f t="shared" si="3"/>
        <v>0</v>
      </c>
      <c r="AJ45" s="104">
        <f t="shared" si="4"/>
        <v>646777.97</v>
      </c>
      <c r="AK45" s="105">
        <f t="shared" si="5"/>
        <v>1120331.29</v>
      </c>
      <c r="AL45" s="29">
        <f t="shared" si="6"/>
        <v>1137262.69</v>
      </c>
      <c r="AM45" s="16">
        <f t="shared" si="7"/>
        <v>-16931.399999999907</v>
      </c>
    </row>
    <row r="46" spans="1:39" x14ac:dyDescent="0.2">
      <c r="A46" t="s">
        <v>288</v>
      </c>
      <c r="B46" t="s">
        <v>2</v>
      </c>
      <c r="C46" s="74">
        <v>3619</v>
      </c>
      <c r="D46" s="74" t="s">
        <v>648</v>
      </c>
      <c r="E46" s="273" t="s">
        <v>2305</v>
      </c>
      <c r="F46" s="127">
        <v>139639.78</v>
      </c>
      <c r="G46" s="127">
        <v>36366.25</v>
      </c>
      <c r="H46" s="127">
        <v>41770.199999999997</v>
      </c>
      <c r="I46" s="273">
        <v>598261.43999999994</v>
      </c>
      <c r="J46" s="273">
        <v>528764.54</v>
      </c>
      <c r="P46" s="128"/>
      <c r="Q46" s="273"/>
      <c r="R46" s="273">
        <v>-1651159.52</v>
      </c>
      <c r="S46" s="273"/>
      <c r="T46" s="273">
        <v>3139393.79</v>
      </c>
      <c r="V46" s="100">
        <v>873094.39</v>
      </c>
      <c r="X46" s="100">
        <v>411.15</v>
      </c>
      <c r="Y46" s="100">
        <v>707050</v>
      </c>
      <c r="Z46" s="100"/>
      <c r="AA46" s="129">
        <v>1167126</v>
      </c>
      <c r="AB46" s="129"/>
      <c r="AC46" s="129"/>
      <c r="AD46" s="129">
        <v>371937.29</v>
      </c>
      <c r="AE46" s="129">
        <v>48344.31</v>
      </c>
      <c r="AF46" s="129"/>
      <c r="AG46" s="129"/>
      <c r="AH46" s="98">
        <f t="shared" si="8"/>
        <v>217776.22999999998</v>
      </c>
      <c r="AI46" s="44">
        <f t="shared" si="3"/>
        <v>0</v>
      </c>
      <c r="AJ46" s="104">
        <f t="shared" si="4"/>
        <v>217776.22999999998</v>
      </c>
      <c r="AK46" s="105">
        <f t="shared" si="5"/>
        <v>1580555.54</v>
      </c>
      <c r="AL46" s="29">
        <f t="shared" si="6"/>
        <v>1587407.6</v>
      </c>
      <c r="AM46" s="16">
        <f t="shared" si="7"/>
        <v>-6852.0600000000559</v>
      </c>
    </row>
    <row r="47" spans="1:39" x14ac:dyDescent="0.2">
      <c r="A47" t="s">
        <v>288</v>
      </c>
      <c r="B47" t="s">
        <v>2</v>
      </c>
      <c r="C47" s="74">
        <v>2593</v>
      </c>
      <c r="D47" s="74" t="s">
        <v>649</v>
      </c>
      <c r="E47" s="273" t="s">
        <v>2306</v>
      </c>
      <c r="F47" s="127">
        <v>188150.57</v>
      </c>
      <c r="G47" s="127">
        <v>4976</v>
      </c>
      <c r="H47" s="127">
        <v>76317.58</v>
      </c>
      <c r="I47" s="273">
        <v>1511960.09</v>
      </c>
      <c r="J47" s="273">
        <v>1061925.28</v>
      </c>
      <c r="P47" s="128"/>
      <c r="Q47" s="273"/>
      <c r="R47" s="273"/>
      <c r="S47" s="273">
        <v>270496.65000000002</v>
      </c>
      <c r="T47" s="273">
        <v>2592803.14</v>
      </c>
      <c r="V47" s="100">
        <v>390823.76</v>
      </c>
      <c r="X47" s="100">
        <v>391.83</v>
      </c>
      <c r="Y47" s="100">
        <v>202200</v>
      </c>
      <c r="Z47" s="100"/>
      <c r="AA47" s="129">
        <v>309706</v>
      </c>
      <c r="AB47" s="129"/>
      <c r="AC47" s="129"/>
      <c r="AD47" s="129">
        <v>250508.99</v>
      </c>
      <c r="AE47" s="129">
        <v>37480.870000000003</v>
      </c>
      <c r="AF47" s="129"/>
      <c r="AG47" s="129"/>
      <c r="AH47" s="98">
        <f t="shared" si="8"/>
        <v>269444.15000000002</v>
      </c>
      <c r="AI47" s="44">
        <f t="shared" si="3"/>
        <v>0</v>
      </c>
      <c r="AJ47" s="104">
        <f t="shared" si="4"/>
        <v>269444.15000000002</v>
      </c>
      <c r="AK47" s="105">
        <f t="shared" si="5"/>
        <v>593415.59000000008</v>
      </c>
      <c r="AL47" s="29">
        <f t="shared" si="6"/>
        <v>597695.86</v>
      </c>
      <c r="AM47" s="16">
        <f t="shared" si="7"/>
        <v>-4280.2699999999022</v>
      </c>
    </row>
    <row r="48" spans="1:39" x14ac:dyDescent="0.2">
      <c r="A48" t="s">
        <v>288</v>
      </c>
      <c r="B48" t="s">
        <v>2</v>
      </c>
      <c r="C48" s="74">
        <v>1622</v>
      </c>
      <c r="D48" s="74" t="s">
        <v>650</v>
      </c>
      <c r="E48" s="273" t="s">
        <v>2307</v>
      </c>
      <c r="F48" s="127">
        <v>456681.55</v>
      </c>
      <c r="G48" s="127">
        <v>5559.63</v>
      </c>
      <c r="H48" s="127">
        <v>57605</v>
      </c>
      <c r="I48" s="273">
        <v>300202.64</v>
      </c>
      <c r="J48" s="273">
        <v>381297.49</v>
      </c>
      <c r="L48" s="128">
        <v>20311.29</v>
      </c>
      <c r="P48" s="128"/>
      <c r="Q48" s="273"/>
      <c r="R48" s="273"/>
      <c r="S48" s="273">
        <v>-1041844.98</v>
      </c>
      <c r="T48" s="273">
        <v>2213150.63</v>
      </c>
      <c r="V48" s="100">
        <v>302693.21000000002</v>
      </c>
      <c r="X48" s="100">
        <v>941.45</v>
      </c>
      <c r="Y48" s="100">
        <v>603656</v>
      </c>
      <c r="Z48" s="100">
        <v>1500</v>
      </c>
      <c r="AA48" s="129">
        <v>649606</v>
      </c>
      <c r="AB48" s="129"/>
      <c r="AC48" s="129"/>
      <c r="AD48" s="129">
        <v>216385.73</v>
      </c>
      <c r="AE48" s="129">
        <v>1127.56</v>
      </c>
      <c r="AF48" s="129"/>
      <c r="AG48" s="129"/>
      <c r="AH48" s="98">
        <f t="shared" si="8"/>
        <v>519846.18</v>
      </c>
      <c r="AI48" s="44">
        <f t="shared" si="3"/>
        <v>20311.29</v>
      </c>
      <c r="AJ48" s="104">
        <f t="shared" si="4"/>
        <v>499534.89</v>
      </c>
      <c r="AK48" s="105">
        <f t="shared" si="5"/>
        <v>908790.66</v>
      </c>
      <c r="AL48" s="29">
        <f t="shared" si="6"/>
        <v>867119.29</v>
      </c>
      <c r="AM48" s="16">
        <f t="shared" si="7"/>
        <v>41671.369999999995</v>
      </c>
    </row>
    <row r="49" spans="1:39" x14ac:dyDescent="0.2">
      <c r="A49" t="s">
        <v>288</v>
      </c>
      <c r="B49" t="s">
        <v>2</v>
      </c>
      <c r="C49" s="74">
        <v>2164</v>
      </c>
      <c r="D49" s="74" t="s">
        <v>651</v>
      </c>
      <c r="E49" s="273" t="s">
        <v>2308</v>
      </c>
      <c r="F49" s="127">
        <v>125949.28</v>
      </c>
      <c r="G49" s="127">
        <v>5136</v>
      </c>
      <c r="H49" s="127">
        <v>56482.93</v>
      </c>
      <c r="I49" s="273">
        <v>869116.23</v>
      </c>
      <c r="J49" s="273">
        <v>589015.15</v>
      </c>
      <c r="N49" s="128">
        <v>85000</v>
      </c>
      <c r="P49" s="128"/>
      <c r="Q49" s="273"/>
      <c r="R49" s="273"/>
      <c r="S49" s="273">
        <v>-451348.16</v>
      </c>
      <c r="T49" s="273">
        <v>2118686.35</v>
      </c>
      <c r="V49" s="100">
        <v>331805.15000000002</v>
      </c>
      <c r="X49" s="100">
        <v>197.19</v>
      </c>
      <c r="Y49" s="100">
        <v>488420</v>
      </c>
      <c r="Z49" s="100"/>
      <c r="AA49" s="129">
        <v>609445</v>
      </c>
      <c r="AB49" s="129"/>
      <c r="AC49" s="129"/>
      <c r="AD49" s="129">
        <v>232429.57</v>
      </c>
      <c r="AE49" s="129">
        <v>53318.37</v>
      </c>
      <c r="AF49" s="129"/>
      <c r="AG49" s="129"/>
      <c r="AH49" s="98">
        <f t="shared" si="8"/>
        <v>187568.21</v>
      </c>
      <c r="AI49" s="44">
        <f t="shared" si="3"/>
        <v>85000</v>
      </c>
      <c r="AJ49" s="104">
        <f t="shared" si="4"/>
        <v>102568.20999999999</v>
      </c>
      <c r="AK49" s="105">
        <f t="shared" si="5"/>
        <v>820422.34000000008</v>
      </c>
      <c r="AL49" s="29">
        <f t="shared" si="6"/>
        <v>895192.94000000006</v>
      </c>
      <c r="AM49" s="16">
        <f t="shared" si="7"/>
        <v>-74770.599999999977</v>
      </c>
    </row>
    <row r="50" spans="1:39" x14ac:dyDescent="0.2">
      <c r="A50" t="s">
        <v>291</v>
      </c>
      <c r="B50" t="s">
        <v>3</v>
      </c>
      <c r="C50" s="74">
        <v>5944</v>
      </c>
      <c r="D50" s="74" t="s">
        <v>652</v>
      </c>
      <c r="E50" s="273" t="s">
        <v>2309</v>
      </c>
      <c r="F50" s="127">
        <v>591083.14</v>
      </c>
      <c r="G50" s="127">
        <v>62450</v>
      </c>
      <c r="H50" s="127">
        <v>537366.28</v>
      </c>
      <c r="I50" s="273">
        <v>1013583.15</v>
      </c>
      <c r="J50" s="273">
        <v>22824.43</v>
      </c>
      <c r="P50" s="128"/>
      <c r="Q50" s="273">
        <v>5737</v>
      </c>
      <c r="R50" s="273"/>
      <c r="S50" s="273">
        <v>-1208706.43</v>
      </c>
      <c r="T50" s="273">
        <v>3206691.97</v>
      </c>
      <c r="V50" s="100">
        <v>1050909.3400000001</v>
      </c>
      <c r="W50" s="100">
        <v>245000</v>
      </c>
      <c r="X50" s="100">
        <v>1230.8800000000001</v>
      </c>
      <c r="Y50" s="100">
        <v>1246490</v>
      </c>
      <c r="Z50" s="100"/>
      <c r="AA50" s="129">
        <v>1605520</v>
      </c>
      <c r="AB50" s="129"/>
      <c r="AC50" s="129"/>
      <c r="AD50" s="129">
        <v>616274.87</v>
      </c>
      <c r="AE50" s="129">
        <v>46061.89</v>
      </c>
      <c r="AF50" s="129"/>
      <c r="AG50" s="129"/>
      <c r="AH50" s="98">
        <f t="shared" si="8"/>
        <v>1190899.42</v>
      </c>
      <c r="AI50" s="44">
        <f t="shared" si="3"/>
        <v>0</v>
      </c>
      <c r="AJ50" s="104">
        <f t="shared" si="4"/>
        <v>1190899.42</v>
      </c>
      <c r="AK50" s="105">
        <f t="shared" si="5"/>
        <v>2543630.2199999997</v>
      </c>
      <c r="AL50" s="29">
        <f t="shared" si="6"/>
        <v>2267856.7600000002</v>
      </c>
      <c r="AM50" s="16">
        <f t="shared" si="7"/>
        <v>275773.4599999995</v>
      </c>
    </row>
    <row r="51" spans="1:39" x14ac:dyDescent="0.2">
      <c r="A51" t="s">
        <v>291</v>
      </c>
      <c r="B51" t="s">
        <v>3</v>
      </c>
      <c r="C51" s="74">
        <v>5439</v>
      </c>
      <c r="D51" s="74" t="s">
        <v>653</v>
      </c>
      <c r="E51" s="273" t="s">
        <v>2310</v>
      </c>
      <c r="F51" s="127">
        <v>295533.74</v>
      </c>
      <c r="G51" s="127">
        <v>42600</v>
      </c>
      <c r="H51" s="127">
        <v>172700.06</v>
      </c>
      <c r="I51" s="273">
        <v>65833.100000000006</v>
      </c>
      <c r="J51" s="273">
        <v>789360.01</v>
      </c>
      <c r="O51" s="128">
        <v>0</v>
      </c>
      <c r="P51" s="128"/>
      <c r="Q51" s="273"/>
      <c r="R51" s="273"/>
      <c r="S51" s="273">
        <v>-1028475.75</v>
      </c>
      <c r="T51" s="273">
        <v>2598703.46</v>
      </c>
      <c r="V51" s="100">
        <v>1229414.28</v>
      </c>
      <c r="X51" s="100">
        <v>780.95</v>
      </c>
      <c r="Y51" s="100">
        <v>891470</v>
      </c>
      <c r="Z51" s="100">
        <v>50000</v>
      </c>
      <c r="AA51" s="129">
        <v>1515073.8</v>
      </c>
      <c r="AB51" s="129"/>
      <c r="AC51" s="129"/>
      <c r="AD51" s="129">
        <v>501768.38</v>
      </c>
      <c r="AE51" s="129">
        <v>186273.85</v>
      </c>
      <c r="AF51" s="129"/>
      <c r="AG51" s="129"/>
      <c r="AH51" s="98">
        <f t="shared" si="8"/>
        <v>510833.8</v>
      </c>
      <c r="AI51" s="44">
        <f t="shared" si="3"/>
        <v>0</v>
      </c>
      <c r="AJ51" s="104">
        <f t="shared" si="4"/>
        <v>510833.8</v>
      </c>
      <c r="AK51" s="105">
        <f t="shared" si="5"/>
        <v>2171665.23</v>
      </c>
      <c r="AL51" s="29">
        <f t="shared" si="6"/>
        <v>2203116.0300000003</v>
      </c>
      <c r="AM51" s="16">
        <f t="shared" si="7"/>
        <v>-31450.800000000279</v>
      </c>
    </row>
    <row r="52" spans="1:39" x14ac:dyDescent="0.2">
      <c r="A52" t="s">
        <v>291</v>
      </c>
      <c r="B52" t="s">
        <v>3</v>
      </c>
      <c r="C52" s="74">
        <v>3683</v>
      </c>
      <c r="D52" s="74" t="s">
        <v>654</v>
      </c>
      <c r="E52" s="273" t="s">
        <v>2311</v>
      </c>
      <c r="F52" s="127">
        <v>170600.09</v>
      </c>
      <c r="G52" s="127">
        <v>0</v>
      </c>
      <c r="H52" s="127">
        <v>94011.87</v>
      </c>
      <c r="I52" s="273">
        <v>304777.65000000002</v>
      </c>
      <c r="J52" s="273">
        <v>36427.35</v>
      </c>
      <c r="O52" s="128">
        <v>0</v>
      </c>
      <c r="P52" s="128"/>
      <c r="Q52" s="273"/>
      <c r="R52" s="273"/>
      <c r="S52" s="273">
        <v>-1629005.92</v>
      </c>
      <c r="T52" s="273">
        <v>2341456.5299999998</v>
      </c>
      <c r="V52" s="100">
        <v>873062.28</v>
      </c>
      <c r="W52" s="100">
        <v>63235</v>
      </c>
      <c r="X52" s="100">
        <v>455.78</v>
      </c>
      <c r="Y52" s="100">
        <v>452110</v>
      </c>
      <c r="Z52" s="100">
        <v>60000</v>
      </c>
      <c r="AA52" s="129">
        <v>828309.8</v>
      </c>
      <c r="AB52" s="129"/>
      <c r="AC52" s="129"/>
      <c r="AD52" s="129">
        <v>469539.65</v>
      </c>
      <c r="AE52" s="129">
        <v>59319.26</v>
      </c>
      <c r="AF52" s="129"/>
      <c r="AG52" s="129">
        <v>135535</v>
      </c>
      <c r="AH52" s="98">
        <f t="shared" si="8"/>
        <v>264611.95999999996</v>
      </c>
      <c r="AI52" s="44">
        <f t="shared" si="3"/>
        <v>0</v>
      </c>
      <c r="AJ52" s="104">
        <f t="shared" si="4"/>
        <v>264611.95999999996</v>
      </c>
      <c r="AK52" s="105">
        <f t="shared" si="5"/>
        <v>1448863.06</v>
      </c>
      <c r="AL52" s="29">
        <f t="shared" si="6"/>
        <v>1492703.7100000002</v>
      </c>
      <c r="AM52" s="16">
        <f t="shared" si="7"/>
        <v>-43840.65000000014</v>
      </c>
    </row>
    <row r="53" spans="1:39" x14ac:dyDescent="0.2">
      <c r="A53" t="s">
        <v>291</v>
      </c>
      <c r="B53" t="s">
        <v>3</v>
      </c>
      <c r="C53" s="74">
        <v>10514</v>
      </c>
      <c r="D53" s="74" t="s">
        <v>655</v>
      </c>
      <c r="E53" s="273" t="s">
        <v>2312</v>
      </c>
      <c r="F53" s="127">
        <v>1222927.55</v>
      </c>
      <c r="G53" s="127">
        <v>47950</v>
      </c>
      <c r="H53" s="127">
        <v>231347.53</v>
      </c>
      <c r="I53" s="273">
        <v>2287861.73</v>
      </c>
      <c r="J53" s="273">
        <v>177461.29</v>
      </c>
      <c r="O53" s="128">
        <v>0</v>
      </c>
      <c r="P53" s="128"/>
      <c r="Q53" s="273">
        <v>200000</v>
      </c>
      <c r="R53" s="273"/>
      <c r="S53" s="273">
        <v>2365579.7400000002</v>
      </c>
      <c r="T53" s="273">
        <v>1574485.41</v>
      </c>
      <c r="U53" s="100">
        <v>2720.96</v>
      </c>
      <c r="V53" s="100">
        <v>1958799.35</v>
      </c>
      <c r="W53" s="100">
        <v>430000</v>
      </c>
      <c r="Y53" s="100">
        <v>1254120</v>
      </c>
      <c r="Z53" s="100">
        <v>100000</v>
      </c>
      <c r="AA53" s="129">
        <v>2204794.6</v>
      </c>
      <c r="AB53" s="129"/>
      <c r="AC53" s="129"/>
      <c r="AD53" s="129">
        <v>1371699.55</v>
      </c>
      <c r="AE53" s="129">
        <v>202742.61</v>
      </c>
      <c r="AF53" s="129"/>
      <c r="AG53" s="129"/>
      <c r="AH53" s="98">
        <f t="shared" si="8"/>
        <v>1502225.08</v>
      </c>
      <c r="AI53" s="44">
        <f t="shared" si="3"/>
        <v>0</v>
      </c>
      <c r="AJ53" s="104">
        <f t="shared" si="4"/>
        <v>1502225.08</v>
      </c>
      <c r="AK53" s="105">
        <f t="shared" si="5"/>
        <v>3745640.31</v>
      </c>
      <c r="AL53" s="29">
        <f t="shared" si="6"/>
        <v>3779236.7600000002</v>
      </c>
      <c r="AM53" s="16">
        <f t="shared" si="7"/>
        <v>-33596.450000000186</v>
      </c>
    </row>
    <row r="54" spans="1:39" x14ac:dyDescent="0.2">
      <c r="A54" t="s">
        <v>291</v>
      </c>
      <c r="B54" t="s">
        <v>3</v>
      </c>
      <c r="C54" s="74">
        <v>1578</v>
      </c>
      <c r="D54" s="74" t="s">
        <v>656</v>
      </c>
      <c r="E54" s="273" t="s">
        <v>2313</v>
      </c>
      <c r="F54" s="127">
        <v>274089.73</v>
      </c>
      <c r="G54" s="127">
        <v>0</v>
      </c>
      <c r="H54" s="127">
        <v>97136.83</v>
      </c>
      <c r="I54" s="273">
        <v>39216.54</v>
      </c>
      <c r="J54" s="273">
        <v>24720.16</v>
      </c>
      <c r="L54" s="128">
        <v>4800</v>
      </c>
      <c r="P54" s="128"/>
      <c r="Q54" s="273"/>
      <c r="R54" s="273"/>
      <c r="S54" s="273">
        <v>-1248238.99</v>
      </c>
      <c r="T54" s="273">
        <v>1566508.7</v>
      </c>
      <c r="V54" s="100">
        <v>626606.21</v>
      </c>
      <c r="W54" s="100">
        <v>94000</v>
      </c>
      <c r="X54" s="100">
        <v>529.96</v>
      </c>
      <c r="Y54" s="100">
        <v>472110</v>
      </c>
      <c r="Z54" s="100"/>
      <c r="AA54" s="129">
        <v>716920</v>
      </c>
      <c r="AB54" s="129"/>
      <c r="AC54" s="129"/>
      <c r="AD54" s="129">
        <v>250304.6</v>
      </c>
      <c r="AE54" s="129">
        <v>61842.02</v>
      </c>
      <c r="AF54" s="129"/>
      <c r="AG54" s="129"/>
      <c r="AH54" s="98">
        <f t="shared" si="8"/>
        <v>371226.56</v>
      </c>
      <c r="AI54" s="44">
        <f t="shared" si="3"/>
        <v>4800</v>
      </c>
      <c r="AJ54" s="104">
        <f t="shared" si="4"/>
        <v>366426.56</v>
      </c>
      <c r="AK54" s="105">
        <f t="shared" si="5"/>
        <v>1193246.17</v>
      </c>
      <c r="AL54" s="29">
        <f t="shared" si="6"/>
        <v>1029066.62</v>
      </c>
      <c r="AM54" s="16">
        <f t="shared" si="7"/>
        <v>164179.54999999993</v>
      </c>
    </row>
    <row r="55" spans="1:39" x14ac:dyDescent="0.2">
      <c r="A55" t="s">
        <v>291</v>
      </c>
      <c r="B55" t="s">
        <v>3</v>
      </c>
      <c r="C55" s="74">
        <v>3503</v>
      </c>
      <c r="D55" s="74" t="s">
        <v>657</v>
      </c>
      <c r="E55" s="273" t="s">
        <v>2314</v>
      </c>
      <c r="F55" s="127">
        <v>333178.89</v>
      </c>
      <c r="G55" s="127">
        <v>0</v>
      </c>
      <c r="H55" s="127">
        <v>34184.339999999997</v>
      </c>
      <c r="I55" s="273">
        <v>12812.24</v>
      </c>
      <c r="J55" s="273">
        <v>65370.400000000001</v>
      </c>
      <c r="P55" s="128"/>
      <c r="Q55" s="273"/>
      <c r="R55" s="273"/>
      <c r="S55" s="273">
        <v>-2043740.6</v>
      </c>
      <c r="T55" s="273">
        <v>2534998.48</v>
      </c>
      <c r="U55" s="100">
        <v>758.83</v>
      </c>
      <c r="V55" s="100">
        <v>767395.08</v>
      </c>
      <c r="W55" s="100">
        <v>43480</v>
      </c>
      <c r="Y55" s="100">
        <v>342440</v>
      </c>
      <c r="Z55" s="100"/>
      <c r="AA55" s="129">
        <v>635390</v>
      </c>
      <c r="AB55" s="129"/>
      <c r="AC55" s="129"/>
      <c r="AD55" s="129">
        <v>479954.94</v>
      </c>
      <c r="AE55" s="129">
        <v>24850.61</v>
      </c>
      <c r="AF55" s="129"/>
      <c r="AG55" s="129"/>
      <c r="AH55" s="98">
        <f t="shared" si="8"/>
        <v>367363.23</v>
      </c>
      <c r="AI55" s="44">
        <f t="shared" si="3"/>
        <v>0</v>
      </c>
      <c r="AJ55" s="104">
        <f t="shared" si="4"/>
        <v>367363.23</v>
      </c>
      <c r="AK55" s="105">
        <f t="shared" si="5"/>
        <v>1154073.9099999999</v>
      </c>
      <c r="AL55" s="29">
        <f t="shared" si="6"/>
        <v>1140195.55</v>
      </c>
      <c r="AM55" s="16">
        <f t="shared" si="7"/>
        <v>13878.35999999987</v>
      </c>
    </row>
    <row r="56" spans="1:39" x14ac:dyDescent="0.2">
      <c r="A56" t="s">
        <v>291</v>
      </c>
      <c r="B56" t="s">
        <v>3</v>
      </c>
      <c r="C56" s="74">
        <v>5709</v>
      </c>
      <c r="D56" s="74" t="s">
        <v>658</v>
      </c>
      <c r="E56" s="273" t="s">
        <v>2315</v>
      </c>
      <c r="F56" s="127">
        <v>413096.21</v>
      </c>
      <c r="G56" s="127">
        <v>25000</v>
      </c>
      <c r="H56" s="127">
        <v>67129.27</v>
      </c>
      <c r="I56" s="273">
        <v>52312.2</v>
      </c>
      <c r="J56" s="273">
        <v>69378.039999999994</v>
      </c>
      <c r="P56" s="128"/>
      <c r="Q56" s="273"/>
      <c r="R56" s="273"/>
      <c r="S56" s="273">
        <v>-1878037.02</v>
      </c>
      <c r="T56" s="273">
        <v>2415193.5099999998</v>
      </c>
      <c r="U56" s="100">
        <v>790.54</v>
      </c>
      <c r="V56" s="100">
        <v>856570.52</v>
      </c>
      <c r="W56" s="100">
        <v>92604</v>
      </c>
      <c r="Y56" s="100">
        <v>1265040</v>
      </c>
      <c r="Z56" s="100">
        <v>50000</v>
      </c>
      <c r="AA56" s="129">
        <v>1464815</v>
      </c>
      <c r="AB56" s="129"/>
      <c r="AC56" s="129"/>
      <c r="AD56" s="129">
        <v>462104.31</v>
      </c>
      <c r="AE56" s="129">
        <v>94397.52</v>
      </c>
      <c r="AF56" s="129"/>
      <c r="AG56" s="129"/>
      <c r="AH56" s="98">
        <f t="shared" si="8"/>
        <v>505225.48000000004</v>
      </c>
      <c r="AI56" s="44">
        <f t="shared" si="3"/>
        <v>0</v>
      </c>
      <c r="AJ56" s="104">
        <f t="shared" si="4"/>
        <v>505225.48000000004</v>
      </c>
      <c r="AK56" s="105">
        <f t="shared" si="5"/>
        <v>2265005.06</v>
      </c>
      <c r="AL56" s="29">
        <f t="shared" si="6"/>
        <v>2021316.83</v>
      </c>
      <c r="AM56" s="16">
        <f t="shared" si="7"/>
        <v>243688.22999999998</v>
      </c>
    </row>
    <row r="57" spans="1:39" x14ac:dyDescent="0.2">
      <c r="A57" t="s">
        <v>291</v>
      </c>
      <c r="B57" t="s">
        <v>3</v>
      </c>
      <c r="C57" s="74">
        <v>2754</v>
      </c>
      <c r="D57" s="74" t="s">
        <v>659</v>
      </c>
      <c r="E57" s="273" t="s">
        <v>2316</v>
      </c>
      <c r="F57" s="127">
        <v>210885.98</v>
      </c>
      <c r="G57" s="127">
        <v>0</v>
      </c>
      <c r="H57" s="127">
        <v>43508.2</v>
      </c>
      <c r="I57" s="273">
        <v>346054.04</v>
      </c>
      <c r="J57" s="273">
        <v>132663.85</v>
      </c>
      <c r="P57" s="128"/>
      <c r="Q57" s="273"/>
      <c r="R57" s="273"/>
      <c r="S57" s="273">
        <v>-621640.99</v>
      </c>
      <c r="T57" s="273">
        <v>1430245.31</v>
      </c>
      <c r="V57" s="100">
        <v>542679.89</v>
      </c>
      <c r="W57" s="100">
        <v>51640</v>
      </c>
      <c r="X57" s="100">
        <v>470.01</v>
      </c>
      <c r="Y57" s="100">
        <v>330050</v>
      </c>
      <c r="Z57" s="100"/>
      <c r="AA57" s="129">
        <v>509250</v>
      </c>
      <c r="AB57" s="129"/>
      <c r="AC57" s="129"/>
      <c r="AD57" s="129">
        <v>289043.7</v>
      </c>
      <c r="AE57" s="129">
        <v>78824.45</v>
      </c>
      <c r="AF57" s="129">
        <v>106840</v>
      </c>
      <c r="AG57" s="129"/>
      <c r="AH57" s="98">
        <f t="shared" si="8"/>
        <v>254394.18</v>
      </c>
      <c r="AI57" s="44">
        <f t="shared" si="3"/>
        <v>0</v>
      </c>
      <c r="AJ57" s="104">
        <f t="shared" si="4"/>
        <v>254394.18</v>
      </c>
      <c r="AK57" s="105">
        <f t="shared" si="5"/>
        <v>924839.9</v>
      </c>
      <c r="AL57" s="29">
        <f t="shared" si="6"/>
        <v>983958.14999999991</v>
      </c>
      <c r="AM57" s="16">
        <f t="shared" si="7"/>
        <v>-59118.249999999884</v>
      </c>
    </row>
    <row r="58" spans="1:39" x14ac:dyDescent="0.2">
      <c r="A58" t="s">
        <v>291</v>
      </c>
      <c r="B58" t="s">
        <v>3</v>
      </c>
      <c r="C58" s="74">
        <v>5299</v>
      </c>
      <c r="D58" s="74" t="s">
        <v>660</v>
      </c>
      <c r="E58" s="273" t="s">
        <v>2317</v>
      </c>
      <c r="F58" s="127">
        <v>412752.02</v>
      </c>
      <c r="G58" s="127">
        <v>0</v>
      </c>
      <c r="H58" s="127">
        <v>34922.410000000003</v>
      </c>
      <c r="I58" s="273">
        <v>112114.87</v>
      </c>
      <c r="J58" s="273">
        <v>1019363.65</v>
      </c>
      <c r="P58" s="128"/>
      <c r="Q58" s="273"/>
      <c r="R58" s="273"/>
      <c r="S58" s="273">
        <v>-1384285.96</v>
      </c>
      <c r="T58" s="273">
        <v>2897338.69</v>
      </c>
      <c r="U58" s="100">
        <v>360.99</v>
      </c>
      <c r="V58" s="100">
        <v>1040983.81</v>
      </c>
      <c r="W58" s="100">
        <v>358740</v>
      </c>
      <c r="Y58" s="100">
        <v>857080</v>
      </c>
      <c r="Z58" s="100">
        <v>50000</v>
      </c>
      <c r="AA58" s="129">
        <v>1225520</v>
      </c>
      <c r="AB58" s="129"/>
      <c r="AC58" s="129"/>
      <c r="AD58" s="129">
        <v>790463.75</v>
      </c>
      <c r="AE58" s="129">
        <v>171868.83</v>
      </c>
      <c r="AF58" s="129"/>
      <c r="AG58" s="129"/>
      <c r="AH58" s="98">
        <f t="shared" si="8"/>
        <v>447674.43000000005</v>
      </c>
      <c r="AI58" s="44">
        <f t="shared" si="3"/>
        <v>0</v>
      </c>
      <c r="AJ58" s="104">
        <f t="shared" si="4"/>
        <v>447674.43000000005</v>
      </c>
      <c r="AK58" s="105">
        <f t="shared" si="5"/>
        <v>2307164.7999999998</v>
      </c>
      <c r="AL58" s="29">
        <f t="shared" si="6"/>
        <v>2187852.58</v>
      </c>
      <c r="AM58" s="16">
        <f t="shared" si="7"/>
        <v>119312.21999999974</v>
      </c>
    </row>
    <row r="59" spans="1:39" x14ac:dyDescent="0.2">
      <c r="A59" t="s">
        <v>291</v>
      </c>
      <c r="B59" t="s">
        <v>3</v>
      </c>
      <c r="C59" s="74">
        <v>3522</v>
      </c>
      <c r="D59" s="74" t="s">
        <v>661</v>
      </c>
      <c r="E59" s="273" t="s">
        <v>2318</v>
      </c>
      <c r="F59" s="127">
        <v>135399.79</v>
      </c>
      <c r="G59" s="127">
        <v>14620</v>
      </c>
      <c r="H59" s="127">
        <v>71819.87</v>
      </c>
      <c r="I59" s="273">
        <v>1</v>
      </c>
      <c r="J59" s="273">
        <v>51065.61</v>
      </c>
      <c r="O59" s="128">
        <v>0</v>
      </c>
      <c r="P59" s="128"/>
      <c r="Q59" s="273"/>
      <c r="R59" s="273"/>
      <c r="S59" s="273">
        <v>-2902808.08</v>
      </c>
      <c r="T59" s="273">
        <v>3457082.1</v>
      </c>
      <c r="V59" s="100">
        <v>863663.05</v>
      </c>
      <c r="X59" s="100">
        <v>483.14</v>
      </c>
      <c r="Y59" s="100">
        <v>533280</v>
      </c>
      <c r="Z59" s="100"/>
      <c r="AA59" s="129">
        <v>969464.6</v>
      </c>
      <c r="AB59" s="129"/>
      <c r="AC59" s="129"/>
      <c r="AD59" s="129">
        <v>657528.84</v>
      </c>
      <c r="AE59" s="129">
        <v>11503.5</v>
      </c>
      <c r="AF59" s="129"/>
      <c r="AG59" s="129"/>
      <c r="AH59" s="98">
        <f t="shared" si="8"/>
        <v>221839.66</v>
      </c>
      <c r="AI59" s="44">
        <f t="shared" si="3"/>
        <v>0</v>
      </c>
      <c r="AJ59" s="104">
        <f t="shared" si="4"/>
        <v>221839.66</v>
      </c>
      <c r="AK59" s="105">
        <f t="shared" si="5"/>
        <v>1397426.19</v>
      </c>
      <c r="AL59" s="29">
        <f t="shared" si="6"/>
        <v>1638496.94</v>
      </c>
      <c r="AM59" s="16">
        <f t="shared" si="7"/>
        <v>-241070.75</v>
      </c>
    </row>
    <row r="60" spans="1:39" x14ac:dyDescent="0.2">
      <c r="A60" t="s">
        <v>291</v>
      </c>
      <c r="B60" t="s">
        <v>3</v>
      </c>
      <c r="C60" s="74">
        <v>3001</v>
      </c>
      <c r="D60" s="74" t="s">
        <v>662</v>
      </c>
      <c r="E60" s="273" t="s">
        <v>2319</v>
      </c>
      <c r="F60" s="127">
        <v>274932.12</v>
      </c>
      <c r="G60" s="127">
        <v>87080</v>
      </c>
      <c r="H60" s="127">
        <v>26330</v>
      </c>
      <c r="I60" s="273">
        <v>2</v>
      </c>
      <c r="J60" s="273">
        <v>10485.530000000001</v>
      </c>
      <c r="P60" s="128"/>
      <c r="Q60" s="273"/>
      <c r="R60" s="273"/>
      <c r="S60" s="273">
        <v>-80470.66</v>
      </c>
      <c r="T60" s="273">
        <v>339109.18</v>
      </c>
      <c r="V60" s="100">
        <v>633648.69999999995</v>
      </c>
      <c r="Y60" s="100">
        <v>561750</v>
      </c>
      <c r="Z60" s="100">
        <v>50000</v>
      </c>
      <c r="AA60" s="129">
        <v>717360</v>
      </c>
      <c r="AB60" s="129"/>
      <c r="AC60" s="129"/>
      <c r="AD60" s="129">
        <v>355357</v>
      </c>
      <c r="AE60" s="129">
        <v>13678.57</v>
      </c>
      <c r="AF60" s="129"/>
      <c r="AG60" s="129"/>
      <c r="AH60" s="98">
        <f t="shared" si="8"/>
        <v>388342.12</v>
      </c>
      <c r="AI60" s="44">
        <f t="shared" si="3"/>
        <v>0</v>
      </c>
      <c r="AJ60" s="104">
        <f t="shared" si="4"/>
        <v>388342.12</v>
      </c>
      <c r="AK60" s="105">
        <f t="shared" si="5"/>
        <v>1245398.7</v>
      </c>
      <c r="AL60" s="29">
        <f t="shared" si="6"/>
        <v>1086395.57</v>
      </c>
      <c r="AM60" s="16">
        <f t="shared" si="7"/>
        <v>159003.12999999989</v>
      </c>
    </row>
    <row r="61" spans="1:39" x14ac:dyDescent="0.2">
      <c r="A61" t="s">
        <v>291</v>
      </c>
      <c r="B61" t="s">
        <v>3</v>
      </c>
      <c r="C61" s="74">
        <v>1241</v>
      </c>
      <c r="D61" s="74" t="s">
        <v>663</v>
      </c>
      <c r="E61" s="273" t="s">
        <v>2320</v>
      </c>
      <c r="F61" s="127">
        <v>200979.87</v>
      </c>
      <c r="G61" s="127">
        <v>65800</v>
      </c>
      <c r="H61" s="127">
        <v>90100.53</v>
      </c>
      <c r="I61" s="273">
        <v>126135.4</v>
      </c>
      <c r="J61" s="273">
        <v>29305.43</v>
      </c>
      <c r="O61" s="128">
        <v>0</v>
      </c>
      <c r="P61" s="128"/>
      <c r="Q61" s="273"/>
      <c r="R61" s="273"/>
      <c r="S61" s="273">
        <v>-1262442.29</v>
      </c>
      <c r="T61" s="273">
        <v>1695206.85</v>
      </c>
      <c r="V61" s="100">
        <v>449313.24</v>
      </c>
      <c r="Y61" s="100">
        <v>449530</v>
      </c>
      <c r="Z61" s="100">
        <v>50000</v>
      </c>
      <c r="AA61" s="129">
        <v>615214.07999999996</v>
      </c>
      <c r="AB61" s="129"/>
      <c r="AC61" s="129"/>
      <c r="AD61" s="129">
        <v>201475.39</v>
      </c>
      <c r="AE61" s="129">
        <v>33945.1</v>
      </c>
      <c r="AF61" s="129"/>
      <c r="AG61" s="129"/>
      <c r="AH61" s="98">
        <f t="shared" si="8"/>
        <v>356880.4</v>
      </c>
      <c r="AI61" s="44">
        <f t="shared" si="3"/>
        <v>0</v>
      </c>
      <c r="AJ61" s="104">
        <f t="shared" si="4"/>
        <v>356880.4</v>
      </c>
      <c r="AK61" s="105">
        <f t="shared" si="5"/>
        <v>948843.24</v>
      </c>
      <c r="AL61" s="29">
        <f t="shared" si="6"/>
        <v>850634.57</v>
      </c>
      <c r="AM61" s="16">
        <f t="shared" si="7"/>
        <v>98208.670000000042</v>
      </c>
    </row>
    <row r="62" spans="1:39" x14ac:dyDescent="0.2">
      <c r="A62" t="s">
        <v>291</v>
      </c>
      <c r="B62" t="s">
        <v>3</v>
      </c>
      <c r="C62" s="74">
        <v>3625</v>
      </c>
      <c r="D62" s="74" t="s">
        <v>664</v>
      </c>
      <c r="E62" s="273" t="s">
        <v>2321</v>
      </c>
      <c r="F62" s="127">
        <v>500505.99</v>
      </c>
      <c r="G62" s="127">
        <v>0</v>
      </c>
      <c r="H62" s="127">
        <v>76846.31</v>
      </c>
      <c r="I62" s="273">
        <v>141895.53</v>
      </c>
      <c r="J62" s="273">
        <v>93154</v>
      </c>
      <c r="O62" s="128">
        <v>0</v>
      </c>
      <c r="P62" s="128"/>
      <c r="Q62" s="273"/>
      <c r="R62" s="273"/>
      <c r="S62" s="273">
        <v>-2031305.7</v>
      </c>
      <c r="T62" s="273">
        <v>2729343.72</v>
      </c>
      <c r="V62" s="100">
        <v>1050859.1000000001</v>
      </c>
      <c r="X62" s="100">
        <v>874.74</v>
      </c>
      <c r="Y62" s="100">
        <v>631790</v>
      </c>
      <c r="Z62" s="100">
        <v>50000</v>
      </c>
      <c r="AA62" s="129">
        <v>995311.2</v>
      </c>
      <c r="AB62" s="129"/>
      <c r="AC62" s="129"/>
      <c r="AD62" s="129">
        <v>479831.63</v>
      </c>
      <c r="AE62" s="129">
        <v>99275.199999999997</v>
      </c>
      <c r="AF62" s="129"/>
      <c r="AG62" s="129"/>
      <c r="AH62" s="98">
        <f t="shared" si="8"/>
        <v>577352.30000000005</v>
      </c>
      <c r="AI62" s="44">
        <f t="shared" si="3"/>
        <v>0</v>
      </c>
      <c r="AJ62" s="104">
        <f t="shared" si="4"/>
        <v>577352.30000000005</v>
      </c>
      <c r="AK62" s="105">
        <f t="shared" si="5"/>
        <v>1733523.84</v>
      </c>
      <c r="AL62" s="29">
        <f t="shared" si="6"/>
        <v>1574418.03</v>
      </c>
      <c r="AM62" s="16">
        <f t="shared" si="7"/>
        <v>159105.81000000006</v>
      </c>
    </row>
    <row r="63" spans="1:39" x14ac:dyDescent="0.2">
      <c r="A63" t="s">
        <v>291</v>
      </c>
      <c r="B63" t="s">
        <v>3</v>
      </c>
      <c r="C63" s="74">
        <v>6304</v>
      </c>
      <c r="D63" s="74" t="s">
        <v>665</v>
      </c>
      <c r="E63" s="273" t="s">
        <v>2322</v>
      </c>
      <c r="F63" s="127">
        <v>492921.32</v>
      </c>
      <c r="G63" s="127">
        <v>0</v>
      </c>
      <c r="H63" s="127">
        <v>70335.009999999995</v>
      </c>
      <c r="I63" s="273">
        <v>174582</v>
      </c>
      <c r="J63" s="273">
        <v>298391.94</v>
      </c>
      <c r="O63" s="128">
        <v>0</v>
      </c>
      <c r="P63" s="128"/>
      <c r="Q63" s="273"/>
      <c r="R63" s="273"/>
      <c r="S63" s="273">
        <v>-2207246.38</v>
      </c>
      <c r="T63" s="273">
        <v>3207310.61</v>
      </c>
      <c r="V63" s="100">
        <v>1304796.31</v>
      </c>
      <c r="W63" s="100">
        <v>190000</v>
      </c>
      <c r="X63" s="100">
        <v>703.55</v>
      </c>
      <c r="Y63" s="100">
        <v>813840</v>
      </c>
      <c r="Z63" s="100"/>
      <c r="AA63" s="129">
        <v>1364141</v>
      </c>
      <c r="AB63" s="129"/>
      <c r="AC63" s="129"/>
      <c r="AD63" s="129">
        <v>604733.81999999995</v>
      </c>
      <c r="AE63" s="129">
        <v>149985</v>
      </c>
      <c r="AF63" s="129"/>
      <c r="AG63" s="129"/>
      <c r="AH63" s="98">
        <f t="shared" si="8"/>
        <v>563256.32999999996</v>
      </c>
      <c r="AI63" s="44">
        <f t="shared" si="3"/>
        <v>0</v>
      </c>
      <c r="AJ63" s="104">
        <f t="shared" si="4"/>
        <v>563256.32999999996</v>
      </c>
      <c r="AK63" s="105">
        <f t="shared" si="5"/>
        <v>2309339.8600000003</v>
      </c>
      <c r="AL63" s="29">
        <f t="shared" si="6"/>
        <v>2118859.8199999998</v>
      </c>
      <c r="AM63" s="16">
        <f t="shared" si="7"/>
        <v>190480.0400000005</v>
      </c>
    </row>
    <row r="64" spans="1:39" x14ac:dyDescent="0.2">
      <c r="A64" t="s">
        <v>291</v>
      </c>
      <c r="B64" t="s">
        <v>3</v>
      </c>
      <c r="C64" s="74">
        <v>4738</v>
      </c>
      <c r="D64" s="74" t="s">
        <v>666</v>
      </c>
      <c r="E64" s="273" t="s">
        <v>2323</v>
      </c>
      <c r="F64" s="127">
        <v>325154.3</v>
      </c>
      <c r="G64" s="127">
        <v>33710</v>
      </c>
      <c r="H64" s="127">
        <v>91348.05</v>
      </c>
      <c r="I64" s="273">
        <v>150608.76999999999</v>
      </c>
      <c r="J64" s="273">
        <v>84045.45</v>
      </c>
      <c r="L64" s="128">
        <v>69600</v>
      </c>
      <c r="P64" s="128"/>
      <c r="Q64" s="273"/>
      <c r="R64" s="273"/>
      <c r="S64" s="273">
        <v>-2060420.96</v>
      </c>
      <c r="T64" s="273">
        <v>2601971.02</v>
      </c>
      <c r="V64" s="100">
        <v>1043615.7</v>
      </c>
      <c r="W64" s="100">
        <v>40000</v>
      </c>
      <c r="X64" s="100">
        <v>653.41</v>
      </c>
      <c r="Y64" s="100">
        <v>875990</v>
      </c>
      <c r="Z64" s="100">
        <v>80000</v>
      </c>
      <c r="AA64" s="129">
        <v>1263790</v>
      </c>
      <c r="AB64" s="129"/>
      <c r="AC64" s="129"/>
      <c r="AD64" s="129">
        <v>547812.89</v>
      </c>
      <c r="AE64" s="129">
        <v>56850.71</v>
      </c>
      <c r="AF64" s="129"/>
      <c r="AG64" s="129"/>
      <c r="AH64" s="98">
        <f t="shared" si="8"/>
        <v>450212.35</v>
      </c>
      <c r="AI64" s="44">
        <f t="shared" si="3"/>
        <v>69600</v>
      </c>
      <c r="AJ64" s="104">
        <f t="shared" si="4"/>
        <v>380612.35</v>
      </c>
      <c r="AK64" s="105">
        <f t="shared" si="5"/>
        <v>2040259.1099999999</v>
      </c>
      <c r="AL64" s="29">
        <f t="shared" si="6"/>
        <v>1868453.6</v>
      </c>
      <c r="AM64" s="16">
        <f t="shared" si="7"/>
        <v>171805.50999999978</v>
      </c>
    </row>
    <row r="65" spans="1:39" x14ac:dyDescent="0.2">
      <c r="A65" t="s">
        <v>291</v>
      </c>
      <c r="B65" t="s">
        <v>3</v>
      </c>
      <c r="C65" s="74">
        <v>3535</v>
      </c>
      <c r="D65" s="74" t="s">
        <v>667</v>
      </c>
      <c r="E65" s="273" t="s">
        <v>2324</v>
      </c>
      <c r="F65" s="127">
        <v>295609.98</v>
      </c>
      <c r="G65" s="127">
        <v>21450</v>
      </c>
      <c r="H65" s="127">
        <v>119315.13</v>
      </c>
      <c r="I65" s="273">
        <v>781882.5</v>
      </c>
      <c r="J65" s="273">
        <v>46877.02</v>
      </c>
      <c r="O65" s="128">
        <v>0</v>
      </c>
      <c r="P65" s="128"/>
      <c r="Q65" s="273"/>
      <c r="R65" s="273"/>
      <c r="S65" s="273">
        <v>-1874237.09</v>
      </c>
      <c r="T65" s="273">
        <v>3048211.32</v>
      </c>
      <c r="V65" s="100">
        <v>863046.21</v>
      </c>
      <c r="W65" s="100">
        <v>60000</v>
      </c>
      <c r="X65" s="100">
        <v>529.39</v>
      </c>
      <c r="Y65" s="100">
        <v>665630</v>
      </c>
      <c r="Z65" s="100"/>
      <c r="AA65" s="129">
        <v>1061097.2</v>
      </c>
      <c r="AB65" s="129"/>
      <c r="AC65" s="129"/>
      <c r="AD65" s="129">
        <v>273188.76</v>
      </c>
      <c r="AE65" s="129">
        <v>93550.24</v>
      </c>
      <c r="AF65" s="129"/>
      <c r="AG65" s="129"/>
      <c r="AH65" s="98">
        <f t="shared" si="8"/>
        <v>436375.11</v>
      </c>
      <c r="AI65" s="44">
        <f t="shared" si="3"/>
        <v>0</v>
      </c>
      <c r="AJ65" s="104">
        <f t="shared" si="4"/>
        <v>436375.11</v>
      </c>
      <c r="AK65" s="105">
        <f t="shared" si="5"/>
        <v>1589205.6</v>
      </c>
      <c r="AL65" s="29">
        <f t="shared" si="6"/>
        <v>1427836.2</v>
      </c>
      <c r="AM65" s="16">
        <f t="shared" si="7"/>
        <v>161369.40000000014</v>
      </c>
    </row>
    <row r="66" spans="1:39" x14ac:dyDescent="0.2">
      <c r="A66" t="s">
        <v>291</v>
      </c>
      <c r="B66" t="s">
        <v>3</v>
      </c>
      <c r="C66" s="74">
        <v>3889</v>
      </c>
      <c r="D66" s="74" t="s">
        <v>668</v>
      </c>
      <c r="E66" s="273" t="s">
        <v>2345</v>
      </c>
      <c r="F66" s="127">
        <v>311938.37</v>
      </c>
      <c r="G66" s="127">
        <v>0</v>
      </c>
      <c r="H66" s="127">
        <v>32553.96</v>
      </c>
      <c r="I66" s="273">
        <v>673411.06</v>
      </c>
      <c r="J66" s="273">
        <v>81313.02</v>
      </c>
      <c r="P66" s="128"/>
      <c r="Q66" s="273"/>
      <c r="R66" s="273"/>
      <c r="S66" s="273">
        <v>11824.18</v>
      </c>
      <c r="T66" s="273">
        <v>1312112.72</v>
      </c>
      <c r="V66" s="100">
        <v>557096.93999999994</v>
      </c>
      <c r="W66" s="100">
        <v>70000</v>
      </c>
      <c r="X66" s="100">
        <v>839.77</v>
      </c>
      <c r="Y66" s="100">
        <v>1027118</v>
      </c>
      <c r="Z66" s="100"/>
      <c r="AA66" s="129">
        <v>1269598</v>
      </c>
      <c r="AB66" s="129"/>
      <c r="AC66" s="129"/>
      <c r="AD66" s="129">
        <v>465403.53</v>
      </c>
      <c r="AE66" s="129">
        <v>109338.67</v>
      </c>
      <c r="AF66" s="129"/>
      <c r="AG66" s="129"/>
      <c r="AH66" s="98">
        <f t="shared" si="8"/>
        <v>344492.33</v>
      </c>
      <c r="AI66" s="44">
        <f t="shared" si="3"/>
        <v>0</v>
      </c>
      <c r="AJ66" s="104">
        <f t="shared" si="4"/>
        <v>344492.33</v>
      </c>
      <c r="AK66" s="105">
        <f t="shared" si="5"/>
        <v>1655054.71</v>
      </c>
      <c r="AL66" s="29">
        <f t="shared" si="6"/>
        <v>1844340.2</v>
      </c>
      <c r="AM66" s="16">
        <f t="shared" si="7"/>
        <v>-189285.49</v>
      </c>
    </row>
    <row r="67" spans="1:39" x14ac:dyDescent="0.2">
      <c r="A67" t="s">
        <v>294</v>
      </c>
      <c r="B67" t="s">
        <v>4</v>
      </c>
      <c r="C67" s="74">
        <v>3322</v>
      </c>
      <c r="D67" s="74" t="s">
        <v>669</v>
      </c>
      <c r="E67" s="273" t="s">
        <v>2325</v>
      </c>
      <c r="F67" s="127">
        <v>729303.83</v>
      </c>
      <c r="G67" s="127">
        <v>19076</v>
      </c>
      <c r="H67" s="127">
        <v>72051.990000000005</v>
      </c>
      <c r="I67" s="273">
        <v>915714</v>
      </c>
      <c r="J67" s="273">
        <v>266723.12</v>
      </c>
      <c r="O67" s="128">
        <v>0</v>
      </c>
      <c r="P67" s="128"/>
      <c r="Q67" s="273"/>
      <c r="R67" s="273"/>
      <c r="S67" s="273">
        <v>1044339.9</v>
      </c>
      <c r="T67" s="273">
        <v>997975.02</v>
      </c>
      <c r="V67" s="100">
        <v>586485.88</v>
      </c>
      <c r="X67" s="100">
        <v>1501.18</v>
      </c>
      <c r="Y67" s="100">
        <v>747250</v>
      </c>
      <c r="Z67" s="100"/>
      <c r="AA67" s="129">
        <v>926440</v>
      </c>
      <c r="AB67" s="129">
        <v>21120</v>
      </c>
      <c r="AC67" s="129">
        <v>7160</v>
      </c>
      <c r="AD67" s="129">
        <v>313701.37</v>
      </c>
      <c r="AE67" s="129">
        <v>88338.67</v>
      </c>
      <c r="AF67" s="129"/>
      <c r="AG67" s="129"/>
      <c r="AH67" s="98">
        <f t="shared" si="8"/>
        <v>820431.82</v>
      </c>
      <c r="AI67" s="44">
        <f t="shared" si="3"/>
        <v>0</v>
      </c>
      <c r="AJ67" s="104">
        <f t="shared" si="4"/>
        <v>820431.82</v>
      </c>
      <c r="AK67" s="105">
        <f t="shared" si="5"/>
        <v>1335237.06</v>
      </c>
      <c r="AL67" s="29">
        <f t="shared" si="6"/>
        <v>1356760.04</v>
      </c>
      <c r="AM67" s="16">
        <f t="shared" si="7"/>
        <v>-21522.979999999981</v>
      </c>
    </row>
    <row r="68" spans="1:39" x14ac:dyDescent="0.2">
      <c r="A68" t="s">
        <v>294</v>
      </c>
      <c r="B68" t="s">
        <v>4</v>
      </c>
      <c r="C68" s="74">
        <v>3383</v>
      </c>
      <c r="D68" s="74" t="s">
        <v>670</v>
      </c>
      <c r="E68" s="273" t="s">
        <v>2326</v>
      </c>
      <c r="F68" s="127">
        <v>333206.67</v>
      </c>
      <c r="G68" s="127">
        <v>0</v>
      </c>
      <c r="H68" s="127">
        <v>179834.7</v>
      </c>
      <c r="I68" s="273">
        <v>744627.3</v>
      </c>
      <c r="J68" s="273">
        <v>195552.3</v>
      </c>
      <c r="N68" s="128">
        <v>67440</v>
      </c>
      <c r="O68" s="128">
        <v>0</v>
      </c>
      <c r="P68" s="128"/>
      <c r="Q68" s="273"/>
      <c r="R68" s="273"/>
      <c r="S68" s="273">
        <v>-2763222.72</v>
      </c>
      <c r="T68" s="273">
        <v>4031791.24</v>
      </c>
      <c r="V68" s="100">
        <v>751174.64</v>
      </c>
      <c r="X68" s="100">
        <v>549.78</v>
      </c>
      <c r="Y68" s="100">
        <v>774780</v>
      </c>
      <c r="Z68" s="100"/>
      <c r="AA68" s="129">
        <v>978690</v>
      </c>
      <c r="AB68" s="129">
        <v>26456</v>
      </c>
      <c r="AC68" s="129"/>
      <c r="AD68" s="129">
        <v>265369.39</v>
      </c>
      <c r="AE68" s="129">
        <v>70393.259999999995</v>
      </c>
      <c r="AF68" s="129"/>
      <c r="AG68" s="129">
        <v>58184.32</v>
      </c>
      <c r="AH68" s="98">
        <f t="shared" ref="AH68:AH86" si="9">SUM(F68:H68)</f>
        <v>513041.37</v>
      </c>
      <c r="AI68" s="44">
        <f t="shared" si="3"/>
        <v>67440</v>
      </c>
      <c r="AJ68" s="104">
        <f t="shared" si="4"/>
        <v>445601.37</v>
      </c>
      <c r="AK68" s="105">
        <f t="shared" si="5"/>
        <v>1526504.42</v>
      </c>
      <c r="AL68" s="29">
        <f t="shared" si="6"/>
        <v>1399092.9700000002</v>
      </c>
      <c r="AM68" s="16">
        <f t="shared" si="7"/>
        <v>127411.44999999972</v>
      </c>
    </row>
    <row r="69" spans="1:39" x14ac:dyDescent="0.2">
      <c r="A69" t="s">
        <v>294</v>
      </c>
      <c r="B69" t="s">
        <v>4</v>
      </c>
      <c r="C69" s="74">
        <v>9605</v>
      </c>
      <c r="D69" s="74" t="s">
        <v>671</v>
      </c>
      <c r="E69" s="273" t="s">
        <v>2327</v>
      </c>
      <c r="F69" s="127">
        <v>844491.6</v>
      </c>
      <c r="G69" s="127">
        <v>11016</v>
      </c>
      <c r="H69" s="127">
        <v>48116.81</v>
      </c>
      <c r="I69" s="273">
        <v>283802.92</v>
      </c>
      <c r="J69" s="273">
        <v>447995.36</v>
      </c>
      <c r="N69" s="128">
        <v>60000</v>
      </c>
      <c r="P69" s="128"/>
      <c r="Q69" s="273"/>
      <c r="R69" s="273"/>
      <c r="S69" s="273">
        <v>1306537.43</v>
      </c>
      <c r="T69" s="273">
        <v>73641.19</v>
      </c>
      <c r="V69" s="100">
        <v>1496010.81</v>
      </c>
      <c r="W69" s="100">
        <v>129280</v>
      </c>
      <c r="X69" s="100">
        <v>1573.09</v>
      </c>
      <c r="Y69" s="100">
        <v>1669140</v>
      </c>
      <c r="Z69" s="100">
        <v>129197</v>
      </c>
      <c r="AA69" s="129">
        <v>2230360</v>
      </c>
      <c r="AB69" s="129"/>
      <c r="AC69" s="129">
        <v>10640</v>
      </c>
      <c r="AD69" s="129">
        <v>865769.03</v>
      </c>
      <c r="AE69" s="129">
        <v>80733.8</v>
      </c>
      <c r="AF69" s="129"/>
      <c r="AG69" s="129"/>
      <c r="AH69" s="98">
        <f t="shared" si="9"/>
        <v>903624.40999999992</v>
      </c>
      <c r="AI69" s="44">
        <f t="shared" ref="AI69:AI86" si="10">SUM(K69:P69)</f>
        <v>60000</v>
      </c>
      <c r="AJ69" s="104">
        <f t="shared" ref="AJ69:AJ86" si="11">AH69-AI69</f>
        <v>843624.40999999992</v>
      </c>
      <c r="AK69" s="105">
        <f t="shared" ref="AK69:AK86" si="12">SUM(U69:Z69)</f>
        <v>3425200.9000000004</v>
      </c>
      <c r="AL69" s="29">
        <f t="shared" ref="AL69:AL86" si="13">SUM(AA69:AG69)</f>
        <v>3187502.83</v>
      </c>
      <c r="AM69" s="16">
        <f t="shared" ref="AM69:AM86" si="14">AK69-AL69</f>
        <v>237698.0700000003</v>
      </c>
    </row>
    <row r="70" spans="1:39" x14ac:dyDescent="0.2">
      <c r="A70" t="s">
        <v>294</v>
      </c>
      <c r="B70" t="s">
        <v>4</v>
      </c>
      <c r="C70" s="74">
        <v>2921</v>
      </c>
      <c r="D70" s="74" t="s">
        <v>672</v>
      </c>
      <c r="E70" s="273" t="s">
        <v>2328</v>
      </c>
      <c r="F70" s="127">
        <v>275762.94</v>
      </c>
      <c r="G70" s="127">
        <v>8920</v>
      </c>
      <c r="H70" s="127">
        <v>132786.68</v>
      </c>
      <c r="I70" s="273">
        <v>-363530.1</v>
      </c>
      <c r="J70" s="273">
        <v>-183514.1</v>
      </c>
      <c r="P70" s="128"/>
      <c r="Q70" s="273"/>
      <c r="R70" s="273">
        <v>-334520.65000000002</v>
      </c>
      <c r="S70" s="273"/>
      <c r="T70" s="273">
        <v>607615.71</v>
      </c>
      <c r="V70" s="100">
        <v>481926.99</v>
      </c>
      <c r="X70" s="100">
        <v>581.12</v>
      </c>
      <c r="Y70" s="100">
        <v>647640</v>
      </c>
      <c r="Z70" s="100"/>
      <c r="AA70" s="129">
        <v>741289</v>
      </c>
      <c r="AB70" s="129"/>
      <c r="AC70" s="129"/>
      <c r="AD70" s="129">
        <v>195179.55</v>
      </c>
      <c r="AE70" s="129">
        <v>547054.19999999995</v>
      </c>
      <c r="AF70" s="129"/>
      <c r="AG70" s="129"/>
      <c r="AH70" s="98">
        <f t="shared" si="9"/>
        <v>417469.62</v>
      </c>
      <c r="AI70" s="44">
        <f t="shared" si="10"/>
        <v>0</v>
      </c>
      <c r="AJ70" s="104">
        <f t="shared" si="11"/>
        <v>417469.62</v>
      </c>
      <c r="AK70" s="105">
        <f t="shared" si="12"/>
        <v>1130148.1099999999</v>
      </c>
      <c r="AL70" s="29">
        <f t="shared" si="13"/>
        <v>1483522.75</v>
      </c>
      <c r="AM70" s="16">
        <f t="shared" si="14"/>
        <v>-353374.64000000013</v>
      </c>
    </row>
    <row r="71" spans="1:39" x14ac:dyDescent="0.2">
      <c r="A71" t="s">
        <v>294</v>
      </c>
      <c r="B71" t="s">
        <v>4</v>
      </c>
      <c r="C71" s="74">
        <v>3783</v>
      </c>
      <c r="D71" s="74" t="s">
        <v>673</v>
      </c>
      <c r="E71" s="273" t="s">
        <v>2329</v>
      </c>
      <c r="F71" s="127">
        <v>534055.48</v>
      </c>
      <c r="G71" s="127">
        <v>8516</v>
      </c>
      <c r="H71" s="127">
        <v>39559.32</v>
      </c>
      <c r="I71" s="273">
        <v>767122.47</v>
      </c>
      <c r="J71" s="273">
        <v>59722.2</v>
      </c>
      <c r="O71" s="128">
        <v>867708.69</v>
      </c>
      <c r="P71" s="128"/>
      <c r="Q71" s="273"/>
      <c r="R71" s="273">
        <v>-612095.72</v>
      </c>
      <c r="S71" s="273">
        <v>-1425755.6</v>
      </c>
      <c r="T71" s="273">
        <v>3812852.35</v>
      </c>
      <c r="V71" s="100">
        <v>160170.89000000001</v>
      </c>
      <c r="Y71" s="100">
        <v>174234</v>
      </c>
      <c r="Z71" s="100"/>
      <c r="AA71" s="129">
        <v>570866</v>
      </c>
      <c r="AB71" s="129"/>
      <c r="AC71" s="129"/>
      <c r="AD71" s="129">
        <v>385904.8</v>
      </c>
      <c r="AE71" s="129">
        <v>507833.34</v>
      </c>
      <c r="AF71" s="129"/>
      <c r="AG71" s="129"/>
      <c r="AH71" s="98">
        <f t="shared" si="9"/>
        <v>582130.79999999993</v>
      </c>
      <c r="AI71" s="44">
        <f t="shared" si="10"/>
        <v>867708.69</v>
      </c>
      <c r="AJ71" s="104">
        <f t="shared" si="11"/>
        <v>-285577.89</v>
      </c>
      <c r="AK71" s="105">
        <f t="shared" si="12"/>
        <v>334404.89</v>
      </c>
      <c r="AL71" s="29">
        <f t="shared" si="13"/>
        <v>1464604.1400000001</v>
      </c>
      <c r="AM71" s="16">
        <f t="shared" si="14"/>
        <v>-1130199.25</v>
      </c>
    </row>
    <row r="72" spans="1:39" x14ac:dyDescent="0.2">
      <c r="A72" t="s">
        <v>294</v>
      </c>
      <c r="B72" t="s">
        <v>4</v>
      </c>
      <c r="C72" s="74">
        <v>3268</v>
      </c>
      <c r="D72" s="74" t="s">
        <v>674</v>
      </c>
      <c r="E72" s="273" t="s">
        <v>2330</v>
      </c>
      <c r="F72" s="127">
        <v>241545.08</v>
      </c>
      <c r="G72" s="127">
        <v>3736.26</v>
      </c>
      <c r="H72" s="127">
        <v>77453.81</v>
      </c>
      <c r="I72" s="273">
        <v>624021.04</v>
      </c>
      <c r="J72" s="273">
        <v>179197.06</v>
      </c>
      <c r="P72" s="128"/>
      <c r="Q72" s="273"/>
      <c r="R72" s="273"/>
      <c r="S72" s="273">
        <v>-833367.35</v>
      </c>
      <c r="T72" s="273">
        <v>1909993.72</v>
      </c>
      <c r="V72" s="100">
        <v>1102987.6599999999</v>
      </c>
      <c r="X72" s="100">
        <v>304.60000000000002</v>
      </c>
      <c r="Y72" s="100">
        <v>771040</v>
      </c>
      <c r="Z72" s="100"/>
      <c r="AA72" s="129">
        <v>1096032</v>
      </c>
      <c r="AB72" s="129"/>
      <c r="AC72" s="129">
        <v>4240</v>
      </c>
      <c r="AD72" s="129">
        <v>427398.7</v>
      </c>
      <c r="AE72" s="129">
        <v>127227.68</v>
      </c>
      <c r="AF72" s="129"/>
      <c r="AG72" s="129"/>
      <c r="AH72" s="98">
        <f t="shared" si="9"/>
        <v>322735.15000000002</v>
      </c>
      <c r="AI72" s="44">
        <f t="shared" si="10"/>
        <v>0</v>
      </c>
      <c r="AJ72" s="104">
        <f t="shared" si="11"/>
        <v>322735.15000000002</v>
      </c>
      <c r="AK72" s="105">
        <f t="shared" si="12"/>
        <v>1874332.26</v>
      </c>
      <c r="AL72" s="29">
        <f t="shared" si="13"/>
        <v>1654898.38</v>
      </c>
      <c r="AM72" s="16">
        <f t="shared" si="14"/>
        <v>219433.88000000012</v>
      </c>
    </row>
    <row r="73" spans="1:39" x14ac:dyDescent="0.2">
      <c r="A73" t="s">
        <v>294</v>
      </c>
      <c r="B73" t="s">
        <v>4</v>
      </c>
      <c r="C73" s="74">
        <v>3398</v>
      </c>
      <c r="D73" s="74" t="s">
        <v>675</v>
      </c>
      <c r="E73" s="273" t="s">
        <v>2331</v>
      </c>
      <c r="F73" s="127">
        <v>63181.31</v>
      </c>
      <c r="G73" s="127">
        <v>0</v>
      </c>
      <c r="H73" s="127">
        <v>285315.88</v>
      </c>
      <c r="I73" s="273">
        <v>337720.54</v>
      </c>
      <c r="J73" s="273">
        <v>4119.83</v>
      </c>
      <c r="P73" s="128"/>
      <c r="Q73" s="273"/>
      <c r="R73" s="273"/>
      <c r="S73" s="273">
        <v>-712086.83</v>
      </c>
      <c r="T73" s="273">
        <v>1439320.15</v>
      </c>
      <c r="V73" s="100">
        <v>842411.29</v>
      </c>
      <c r="X73" s="100">
        <v>255.21</v>
      </c>
      <c r="Y73" s="100">
        <v>480984</v>
      </c>
      <c r="Z73" s="100"/>
      <c r="AA73" s="129">
        <v>896334</v>
      </c>
      <c r="AB73" s="129">
        <v>4430</v>
      </c>
      <c r="AC73" s="129"/>
      <c r="AD73" s="129">
        <v>308097.81</v>
      </c>
      <c r="AE73" s="129">
        <v>137314.45000000001</v>
      </c>
      <c r="AF73" s="129"/>
      <c r="AG73" s="129"/>
      <c r="AH73" s="98">
        <f t="shared" si="9"/>
        <v>348497.19</v>
      </c>
      <c r="AI73" s="44">
        <f t="shared" si="10"/>
        <v>0</v>
      </c>
      <c r="AJ73" s="104">
        <f t="shared" si="11"/>
        <v>348497.19</v>
      </c>
      <c r="AK73" s="105">
        <f t="shared" si="12"/>
        <v>1323650.5</v>
      </c>
      <c r="AL73" s="29">
        <f t="shared" si="13"/>
        <v>1346176.26</v>
      </c>
      <c r="AM73" s="16">
        <f t="shared" si="14"/>
        <v>-22525.760000000009</v>
      </c>
    </row>
    <row r="74" spans="1:39" x14ac:dyDescent="0.2">
      <c r="A74" t="s">
        <v>294</v>
      </c>
      <c r="B74" t="s">
        <v>4</v>
      </c>
      <c r="C74" s="74">
        <v>4777</v>
      </c>
      <c r="D74" s="74" t="s">
        <v>676</v>
      </c>
      <c r="E74" s="273" t="s">
        <v>2332</v>
      </c>
      <c r="F74" s="127">
        <v>330488.84000000003</v>
      </c>
      <c r="G74" s="127">
        <v>25660</v>
      </c>
      <c r="H74" s="127">
        <v>175178.5</v>
      </c>
      <c r="I74" s="273">
        <v>1037200.78</v>
      </c>
      <c r="J74" s="273">
        <v>49881.82</v>
      </c>
      <c r="P74" s="128"/>
      <c r="Q74" s="273"/>
      <c r="R74" s="273"/>
      <c r="S74" s="273">
        <v>-3193460.62</v>
      </c>
      <c r="T74" s="273">
        <v>4868817.07</v>
      </c>
      <c r="V74" s="100">
        <v>807833.19</v>
      </c>
      <c r="Y74" s="100">
        <v>604660</v>
      </c>
      <c r="Z74" s="100"/>
      <c r="AA74" s="129">
        <v>884510</v>
      </c>
      <c r="AB74" s="129"/>
      <c r="AC74" s="129"/>
      <c r="AD74" s="129">
        <v>286355.78999999998</v>
      </c>
      <c r="AE74" s="129">
        <v>240737.91</v>
      </c>
      <c r="AF74" s="129"/>
      <c r="AG74" s="129"/>
      <c r="AH74" s="98">
        <f t="shared" si="9"/>
        <v>531327.34000000008</v>
      </c>
      <c r="AI74" s="44">
        <f t="shared" si="10"/>
        <v>0</v>
      </c>
      <c r="AJ74" s="104">
        <f t="shared" si="11"/>
        <v>531327.34000000008</v>
      </c>
      <c r="AK74" s="105">
        <f t="shared" si="12"/>
        <v>1412493.19</v>
      </c>
      <c r="AL74" s="29">
        <f t="shared" si="13"/>
        <v>1411603.7</v>
      </c>
      <c r="AM74" s="16">
        <f t="shared" si="14"/>
        <v>889.48999999999069</v>
      </c>
    </row>
    <row r="75" spans="1:39" x14ac:dyDescent="0.2">
      <c r="A75" t="s">
        <v>294</v>
      </c>
      <c r="B75" t="s">
        <v>4</v>
      </c>
      <c r="C75" s="74">
        <v>2834</v>
      </c>
      <c r="D75" s="74" t="s">
        <v>677</v>
      </c>
      <c r="E75" s="273" t="s">
        <v>2333</v>
      </c>
      <c r="F75" s="127">
        <v>173872.24</v>
      </c>
      <c r="G75" s="127">
        <v>0</v>
      </c>
      <c r="H75" s="127">
        <v>1802.91</v>
      </c>
      <c r="I75" s="273">
        <v>399052.53</v>
      </c>
      <c r="J75" s="273">
        <v>163185.65</v>
      </c>
      <c r="L75" s="128">
        <v>35600</v>
      </c>
      <c r="P75" s="128"/>
      <c r="Q75" s="273"/>
      <c r="R75" s="273"/>
      <c r="S75" s="273">
        <v>540941.6</v>
      </c>
      <c r="T75" s="273">
        <v>310741.76000000001</v>
      </c>
      <c r="U75" s="100">
        <v>292.02999999999997</v>
      </c>
      <c r="V75" s="100">
        <v>540493.55000000005</v>
      </c>
      <c r="Y75" s="100">
        <v>338940</v>
      </c>
      <c r="Z75" s="100">
        <v>100000</v>
      </c>
      <c r="AA75" s="129">
        <v>394477</v>
      </c>
      <c r="AB75" s="129"/>
      <c r="AC75" s="129">
        <v>2000</v>
      </c>
      <c r="AD75" s="129">
        <v>454359.31</v>
      </c>
      <c r="AE75" s="129">
        <v>169049.3</v>
      </c>
      <c r="AF75" s="129"/>
      <c r="AG75" s="129"/>
      <c r="AH75" s="98">
        <f t="shared" si="9"/>
        <v>175675.15</v>
      </c>
      <c r="AI75" s="44">
        <f t="shared" si="10"/>
        <v>35600</v>
      </c>
      <c r="AJ75" s="104">
        <f t="shared" si="11"/>
        <v>140075.15</v>
      </c>
      <c r="AK75" s="105">
        <f t="shared" si="12"/>
        <v>979725.58000000007</v>
      </c>
      <c r="AL75" s="29">
        <f t="shared" si="13"/>
        <v>1019885.6100000001</v>
      </c>
      <c r="AM75" s="16">
        <f t="shared" si="14"/>
        <v>-40160.030000000028</v>
      </c>
    </row>
    <row r="76" spans="1:39" x14ac:dyDescent="0.2">
      <c r="A76" t="s">
        <v>294</v>
      </c>
      <c r="B76" t="s">
        <v>4</v>
      </c>
      <c r="C76" s="74">
        <v>2338</v>
      </c>
      <c r="D76" s="74" t="s">
        <v>678</v>
      </c>
      <c r="E76" s="273" t="s">
        <v>2334</v>
      </c>
      <c r="F76" s="127">
        <v>147859.13</v>
      </c>
      <c r="G76" s="127">
        <v>12000</v>
      </c>
      <c r="H76" s="127">
        <v>75001.73</v>
      </c>
      <c r="I76" s="273">
        <v>291009.12</v>
      </c>
      <c r="J76" s="273">
        <v>88363.38</v>
      </c>
      <c r="P76" s="128">
        <v>320</v>
      </c>
      <c r="Q76" s="273"/>
      <c r="R76" s="273"/>
      <c r="S76" s="273">
        <v>-2554695.29</v>
      </c>
      <c r="T76" s="273">
        <v>3225580.14</v>
      </c>
      <c r="V76" s="100">
        <v>724887.52</v>
      </c>
      <c r="X76" s="100">
        <v>277.58999999999997</v>
      </c>
      <c r="Y76" s="100">
        <v>561690</v>
      </c>
      <c r="Z76" s="100"/>
      <c r="AA76" s="129">
        <v>858965</v>
      </c>
      <c r="AB76" s="129"/>
      <c r="AC76" s="129"/>
      <c r="AD76" s="129">
        <v>226353.99</v>
      </c>
      <c r="AE76" s="129">
        <v>153560.60999999999</v>
      </c>
      <c r="AF76" s="129"/>
      <c r="AG76" s="129"/>
      <c r="AH76" s="98">
        <f t="shared" si="9"/>
        <v>234860.86</v>
      </c>
      <c r="AI76" s="44">
        <f t="shared" si="10"/>
        <v>320</v>
      </c>
      <c r="AJ76" s="104">
        <f t="shared" si="11"/>
        <v>234540.86</v>
      </c>
      <c r="AK76" s="105">
        <f t="shared" si="12"/>
        <v>1286855.1099999999</v>
      </c>
      <c r="AL76" s="29">
        <f t="shared" si="13"/>
        <v>1238879.6000000001</v>
      </c>
      <c r="AM76" s="16">
        <f t="shared" si="14"/>
        <v>47975.509999999776</v>
      </c>
    </row>
    <row r="77" spans="1:39" x14ac:dyDescent="0.2">
      <c r="A77" t="s">
        <v>294</v>
      </c>
      <c r="B77" t="s">
        <v>4</v>
      </c>
      <c r="C77" s="74">
        <v>4468</v>
      </c>
      <c r="D77" s="74" t="s">
        <v>679</v>
      </c>
      <c r="E77" s="273" t="s">
        <v>2335</v>
      </c>
      <c r="F77" s="127">
        <v>487691</v>
      </c>
      <c r="G77" s="127">
        <v>0</v>
      </c>
      <c r="H77" s="127">
        <v>364352.85</v>
      </c>
      <c r="I77" s="273">
        <v>540583.28</v>
      </c>
      <c r="J77" s="273">
        <v>277331.48</v>
      </c>
      <c r="P77" s="128"/>
      <c r="Q77" s="273"/>
      <c r="R77" s="273"/>
      <c r="S77" s="273">
        <v>-860635.03</v>
      </c>
      <c r="T77" s="273">
        <v>2484321.89</v>
      </c>
      <c r="V77" s="100">
        <v>1219203.99</v>
      </c>
      <c r="X77" s="100">
        <v>1104.53</v>
      </c>
      <c r="Y77" s="100">
        <v>396660</v>
      </c>
      <c r="Z77" s="100"/>
      <c r="AA77" s="129">
        <v>934052</v>
      </c>
      <c r="AB77" s="129"/>
      <c r="AC77" s="129"/>
      <c r="AD77" s="129">
        <v>517567.41</v>
      </c>
      <c r="AE77" s="129">
        <v>107397.36</v>
      </c>
      <c r="AF77" s="129"/>
      <c r="AG77" s="129"/>
      <c r="AH77" s="98">
        <f t="shared" si="9"/>
        <v>852043.85</v>
      </c>
      <c r="AI77" s="44">
        <f t="shared" si="10"/>
        <v>0</v>
      </c>
      <c r="AJ77" s="104">
        <f t="shared" si="11"/>
        <v>852043.85</v>
      </c>
      <c r="AK77" s="105">
        <f t="shared" si="12"/>
        <v>1616968.52</v>
      </c>
      <c r="AL77" s="29">
        <f t="shared" si="13"/>
        <v>1559016.77</v>
      </c>
      <c r="AM77" s="16">
        <f t="shared" si="14"/>
        <v>57951.75</v>
      </c>
    </row>
    <row r="78" spans="1:39" x14ac:dyDescent="0.2">
      <c r="A78" t="s">
        <v>294</v>
      </c>
      <c r="B78" t="s">
        <v>4</v>
      </c>
      <c r="C78" s="74">
        <v>1481</v>
      </c>
      <c r="D78" s="74" t="s">
        <v>680</v>
      </c>
      <c r="E78" s="273" t="s">
        <v>2343</v>
      </c>
      <c r="F78" s="127">
        <v>193752.46</v>
      </c>
      <c r="G78" s="127">
        <v>10280</v>
      </c>
      <c r="H78" s="127">
        <v>68604.63</v>
      </c>
      <c r="I78" s="273">
        <v>358531.27</v>
      </c>
      <c r="J78" s="273">
        <v>42953.29</v>
      </c>
      <c r="P78" s="128"/>
      <c r="Q78" s="273"/>
      <c r="R78" s="273">
        <v>-855969.29</v>
      </c>
      <c r="S78" s="273"/>
      <c r="T78" s="273">
        <v>1412549.96</v>
      </c>
      <c r="V78" s="100">
        <v>640746.55000000005</v>
      </c>
      <c r="X78" s="100">
        <v>198.22</v>
      </c>
      <c r="Y78" s="100">
        <v>504980</v>
      </c>
      <c r="Z78" s="100"/>
      <c r="AA78" s="129">
        <v>665260</v>
      </c>
      <c r="AB78" s="129"/>
      <c r="AC78" s="129"/>
      <c r="AD78" s="129">
        <v>173423.04</v>
      </c>
      <c r="AE78" s="129">
        <v>121052.75</v>
      </c>
      <c r="AF78" s="129"/>
      <c r="AG78" s="129"/>
      <c r="AH78" s="98">
        <f t="shared" si="9"/>
        <v>272637.08999999997</v>
      </c>
      <c r="AI78" s="44">
        <f t="shared" si="10"/>
        <v>0</v>
      </c>
      <c r="AJ78" s="104">
        <f t="shared" si="11"/>
        <v>272637.08999999997</v>
      </c>
      <c r="AK78" s="105">
        <f t="shared" si="12"/>
        <v>1145924.77</v>
      </c>
      <c r="AL78" s="29">
        <f t="shared" si="13"/>
        <v>959735.79</v>
      </c>
      <c r="AM78" s="16">
        <f t="shared" si="14"/>
        <v>186188.97999999998</v>
      </c>
    </row>
    <row r="79" spans="1:39" x14ac:dyDescent="0.2">
      <c r="A79" t="s">
        <v>294</v>
      </c>
      <c r="B79" t="s">
        <v>4</v>
      </c>
      <c r="C79" s="74">
        <v>2622</v>
      </c>
      <c r="D79" s="74" t="s">
        <v>681</v>
      </c>
      <c r="E79" s="273" t="s">
        <v>2346</v>
      </c>
      <c r="F79" s="127">
        <v>400400.74</v>
      </c>
      <c r="G79" s="127">
        <v>7566.78</v>
      </c>
      <c r="H79" s="127">
        <v>62621.84</v>
      </c>
      <c r="I79" s="273">
        <v>853498.67</v>
      </c>
      <c r="J79" s="273">
        <v>16443.16</v>
      </c>
      <c r="K79" s="128">
        <v>4900</v>
      </c>
      <c r="P79" s="128"/>
      <c r="Q79" s="273"/>
      <c r="R79" s="273">
        <v>-4736298.58</v>
      </c>
      <c r="S79" s="273">
        <v>3760058.32</v>
      </c>
      <c r="T79" s="273">
        <v>2368149.29</v>
      </c>
      <c r="U79" s="100">
        <v>900.1</v>
      </c>
      <c r="V79" s="100">
        <v>512801.42</v>
      </c>
      <c r="Y79" s="100">
        <v>717557.5</v>
      </c>
      <c r="Z79" s="100"/>
      <c r="AA79" s="129">
        <v>855817.5</v>
      </c>
      <c r="AB79" s="129"/>
      <c r="AC79" s="129"/>
      <c r="AD79" s="129">
        <v>318277.94</v>
      </c>
      <c r="AE79" s="129">
        <v>66933.42</v>
      </c>
      <c r="AF79" s="129"/>
      <c r="AG79" s="129"/>
      <c r="AH79" s="98">
        <f t="shared" si="9"/>
        <v>470589.36</v>
      </c>
      <c r="AI79" s="44">
        <f t="shared" si="10"/>
        <v>4900</v>
      </c>
      <c r="AJ79" s="104">
        <f t="shared" si="11"/>
        <v>465689.36</v>
      </c>
      <c r="AK79" s="105">
        <f t="shared" si="12"/>
        <v>1231259.02</v>
      </c>
      <c r="AL79" s="29">
        <f t="shared" si="13"/>
        <v>1241028.8599999999</v>
      </c>
      <c r="AM79" s="16">
        <f t="shared" si="14"/>
        <v>-9769.839999999851</v>
      </c>
    </row>
    <row r="80" spans="1:39" x14ac:dyDescent="0.2">
      <c r="A80" t="s">
        <v>297</v>
      </c>
      <c r="B80" t="s">
        <v>5</v>
      </c>
      <c r="C80" s="74">
        <v>4703</v>
      </c>
      <c r="D80" s="74" t="s">
        <v>682</v>
      </c>
      <c r="E80" s="273" t="s">
        <v>2336</v>
      </c>
      <c r="F80" s="127">
        <v>83248.11</v>
      </c>
      <c r="G80" s="127">
        <v>6750.85</v>
      </c>
      <c r="H80" s="127">
        <v>15466.1</v>
      </c>
      <c r="I80" s="273">
        <v>558115.12</v>
      </c>
      <c r="J80" s="273">
        <v>399701.24</v>
      </c>
      <c r="L80" s="128">
        <v>4375.05</v>
      </c>
      <c r="P80" s="128"/>
      <c r="Q80" s="273"/>
      <c r="R80" s="273"/>
      <c r="S80" s="273">
        <v>-1148789.2</v>
      </c>
      <c r="T80" s="273">
        <v>2500428.33</v>
      </c>
      <c r="V80" s="100">
        <v>498202.73</v>
      </c>
      <c r="X80" s="100">
        <v>278.45</v>
      </c>
      <c r="Y80" s="100">
        <v>737154</v>
      </c>
      <c r="Z80" s="100"/>
      <c r="AA80" s="129">
        <v>983414</v>
      </c>
      <c r="AB80" s="129"/>
      <c r="AC80" s="129"/>
      <c r="AD80" s="129">
        <v>350866.24</v>
      </c>
      <c r="AE80" s="129">
        <v>114659.7</v>
      </c>
      <c r="AF80" s="129"/>
      <c r="AG80" s="129"/>
      <c r="AH80" s="98">
        <f t="shared" si="9"/>
        <v>105465.06000000001</v>
      </c>
      <c r="AI80" s="44">
        <f t="shared" si="10"/>
        <v>4375.05</v>
      </c>
      <c r="AJ80" s="104">
        <f t="shared" si="11"/>
        <v>101090.01000000001</v>
      </c>
      <c r="AK80" s="105">
        <f t="shared" si="12"/>
        <v>1235635.18</v>
      </c>
      <c r="AL80" s="29">
        <f t="shared" si="13"/>
        <v>1448939.94</v>
      </c>
      <c r="AM80" s="16">
        <f t="shared" si="14"/>
        <v>-213304.76</v>
      </c>
    </row>
    <row r="81" spans="1:39" x14ac:dyDescent="0.2">
      <c r="A81" t="s">
        <v>297</v>
      </c>
      <c r="B81" t="s">
        <v>5</v>
      </c>
      <c r="C81" s="74">
        <v>1824</v>
      </c>
      <c r="D81" s="74" t="s">
        <v>683</v>
      </c>
      <c r="E81" s="273" t="s">
        <v>2337</v>
      </c>
      <c r="F81" s="127">
        <v>205288.02</v>
      </c>
      <c r="G81" s="127">
        <v>1242</v>
      </c>
      <c r="H81" s="127">
        <v>41726.39</v>
      </c>
      <c r="I81" s="273">
        <v>5</v>
      </c>
      <c r="J81" s="273">
        <v>309846.34000000003</v>
      </c>
      <c r="L81" s="128">
        <v>15279.45</v>
      </c>
      <c r="P81" s="128"/>
      <c r="Q81" s="273"/>
      <c r="R81" s="273"/>
      <c r="S81" s="273">
        <v>-1533281.43</v>
      </c>
      <c r="T81" s="273">
        <v>2140561.41</v>
      </c>
      <c r="V81" s="100">
        <v>433950.86</v>
      </c>
      <c r="W81" s="100">
        <v>84975</v>
      </c>
      <c r="X81" s="100">
        <v>280.20999999999998</v>
      </c>
      <c r="Y81" s="100">
        <v>177710</v>
      </c>
      <c r="Z81" s="100">
        <v>12400</v>
      </c>
      <c r="AA81" s="129">
        <v>499128</v>
      </c>
      <c r="AB81" s="129"/>
      <c r="AC81" s="129">
        <v>3940</v>
      </c>
      <c r="AD81" s="129">
        <v>184947.16</v>
      </c>
      <c r="AE81" s="129">
        <v>46797.59</v>
      </c>
      <c r="AF81" s="129"/>
      <c r="AG81" s="129"/>
      <c r="AH81" s="98">
        <f t="shared" si="9"/>
        <v>248256.40999999997</v>
      </c>
      <c r="AI81" s="44">
        <f t="shared" si="10"/>
        <v>15279.45</v>
      </c>
      <c r="AJ81" s="104">
        <f t="shared" si="11"/>
        <v>232976.95999999996</v>
      </c>
      <c r="AK81" s="105">
        <f t="shared" si="12"/>
        <v>709316.07000000007</v>
      </c>
      <c r="AL81" s="29">
        <f t="shared" si="13"/>
        <v>734812.75</v>
      </c>
      <c r="AM81" s="16">
        <f t="shared" si="14"/>
        <v>-25496.679999999935</v>
      </c>
    </row>
    <row r="82" spans="1:39" x14ac:dyDescent="0.2">
      <c r="A82" t="s">
        <v>297</v>
      </c>
      <c r="B82" t="s">
        <v>5</v>
      </c>
      <c r="C82" s="74">
        <v>4449</v>
      </c>
      <c r="D82" s="74" t="s">
        <v>684</v>
      </c>
      <c r="E82" s="273" t="s">
        <v>2338</v>
      </c>
      <c r="F82" s="127">
        <v>414673.67</v>
      </c>
      <c r="G82" s="127">
        <v>4034.45</v>
      </c>
      <c r="H82" s="127">
        <v>40240.699999999997</v>
      </c>
      <c r="I82" s="273">
        <v>974675.34</v>
      </c>
      <c r="J82" s="273">
        <v>709373.67</v>
      </c>
      <c r="L82" s="128">
        <v>34575</v>
      </c>
      <c r="P82" s="128"/>
      <c r="Q82" s="273">
        <v>180650</v>
      </c>
      <c r="R82" s="273"/>
      <c r="S82" s="273">
        <v>-133342.57999999999</v>
      </c>
      <c r="T82" s="273">
        <v>2191938.59</v>
      </c>
      <c r="V82" s="100">
        <v>724918.63</v>
      </c>
      <c r="X82" s="100">
        <v>562.89</v>
      </c>
      <c r="Y82" s="100">
        <v>627480</v>
      </c>
      <c r="Z82" s="100">
        <v>49900</v>
      </c>
      <c r="AA82" s="129">
        <v>931304.02</v>
      </c>
      <c r="AB82" s="129"/>
      <c r="AC82" s="129"/>
      <c r="AD82" s="129">
        <v>329162.78000000003</v>
      </c>
      <c r="AE82" s="129">
        <v>187016.9</v>
      </c>
      <c r="AF82" s="129"/>
      <c r="AG82" s="129"/>
      <c r="AH82" s="98">
        <f t="shared" si="9"/>
        <v>458948.82</v>
      </c>
      <c r="AI82" s="44">
        <f t="shared" si="10"/>
        <v>34575</v>
      </c>
      <c r="AJ82" s="104">
        <f t="shared" si="11"/>
        <v>424373.82</v>
      </c>
      <c r="AK82" s="105">
        <f t="shared" si="12"/>
        <v>1402861.52</v>
      </c>
      <c r="AL82" s="29">
        <f t="shared" si="13"/>
        <v>1447483.7</v>
      </c>
      <c r="AM82" s="16">
        <f t="shared" si="14"/>
        <v>-44622.179999999935</v>
      </c>
    </row>
    <row r="83" spans="1:39" x14ac:dyDescent="0.2">
      <c r="A83" t="s">
        <v>297</v>
      </c>
      <c r="B83" t="s">
        <v>5</v>
      </c>
      <c r="C83" s="74">
        <v>4777</v>
      </c>
      <c r="D83" s="74" t="s">
        <v>685</v>
      </c>
      <c r="E83" s="273" t="s">
        <v>2339</v>
      </c>
      <c r="F83" s="127">
        <v>325538.78000000003</v>
      </c>
      <c r="G83" s="127">
        <v>4813.09</v>
      </c>
      <c r="H83" s="127">
        <v>84310.21</v>
      </c>
      <c r="I83" s="273">
        <v>635664.5</v>
      </c>
      <c r="J83" s="273">
        <v>420231.33</v>
      </c>
      <c r="L83" s="128">
        <v>32435.279999999999</v>
      </c>
      <c r="P83" s="128"/>
      <c r="Q83" s="273"/>
      <c r="R83" s="273"/>
      <c r="S83" s="273">
        <v>-2172879.4300000002</v>
      </c>
      <c r="T83" s="273">
        <v>4194803.6500000004</v>
      </c>
      <c r="V83" s="100">
        <v>385129.64</v>
      </c>
      <c r="X83" s="100">
        <v>835.58</v>
      </c>
      <c r="Y83" s="100">
        <v>877170</v>
      </c>
      <c r="Z83" s="100"/>
      <c r="AA83" s="129">
        <v>1045160</v>
      </c>
      <c r="AB83" s="129">
        <v>3000</v>
      </c>
      <c r="AC83" s="129">
        <v>14576</v>
      </c>
      <c r="AD83" s="129">
        <v>528007.18999999994</v>
      </c>
      <c r="AE83" s="129">
        <v>238522.62</v>
      </c>
      <c r="AF83" s="129"/>
      <c r="AG83" s="129"/>
      <c r="AH83" s="98">
        <f t="shared" si="9"/>
        <v>414662.08000000007</v>
      </c>
      <c r="AI83" s="44">
        <f t="shared" si="10"/>
        <v>32435.279999999999</v>
      </c>
      <c r="AJ83" s="104">
        <f t="shared" si="11"/>
        <v>382226.80000000005</v>
      </c>
      <c r="AK83" s="105">
        <f t="shared" si="12"/>
        <v>1263135.22</v>
      </c>
      <c r="AL83" s="29">
        <f t="shared" si="13"/>
        <v>1829265.81</v>
      </c>
      <c r="AM83" s="16">
        <f t="shared" si="14"/>
        <v>-566130.59000000008</v>
      </c>
    </row>
    <row r="84" spans="1:39" x14ac:dyDescent="0.2">
      <c r="A84" t="s">
        <v>297</v>
      </c>
      <c r="B84" t="s">
        <v>5</v>
      </c>
      <c r="C84" s="74">
        <v>2103</v>
      </c>
      <c r="D84" s="74" t="s">
        <v>686</v>
      </c>
      <c r="E84" s="273" t="s">
        <v>2340</v>
      </c>
      <c r="F84" s="127">
        <v>75663.87</v>
      </c>
      <c r="G84" s="127">
        <v>18758.55</v>
      </c>
      <c r="H84" s="127">
        <v>58888.94</v>
      </c>
      <c r="I84" s="273">
        <v>779244.36</v>
      </c>
      <c r="J84" s="273">
        <v>313396.58</v>
      </c>
      <c r="L84" s="128">
        <v>45150</v>
      </c>
      <c r="P84" s="128"/>
      <c r="Q84" s="273">
        <v>58500</v>
      </c>
      <c r="R84" s="273"/>
      <c r="S84" s="273">
        <v>-635538.97</v>
      </c>
      <c r="T84" s="273">
        <v>2119139.65</v>
      </c>
      <c r="V84" s="100">
        <v>379966.68</v>
      </c>
      <c r="W84" s="100">
        <v>58500</v>
      </c>
      <c r="X84" s="100">
        <v>320.62</v>
      </c>
      <c r="Y84" s="100">
        <v>544560</v>
      </c>
      <c r="Z84" s="100">
        <v>24800</v>
      </c>
      <c r="AA84" s="129">
        <v>822484</v>
      </c>
      <c r="AB84" s="129"/>
      <c r="AC84" s="129"/>
      <c r="AD84" s="129">
        <v>257961.41</v>
      </c>
      <c r="AE84" s="129">
        <v>157329.26999999999</v>
      </c>
      <c r="AF84" s="129"/>
      <c r="AG84" s="129"/>
      <c r="AH84" s="98">
        <f t="shared" si="9"/>
        <v>153311.35999999999</v>
      </c>
      <c r="AI84" s="44">
        <f t="shared" si="10"/>
        <v>45150</v>
      </c>
      <c r="AJ84" s="104">
        <f t="shared" si="11"/>
        <v>108161.35999999999</v>
      </c>
      <c r="AK84" s="105">
        <f t="shared" si="12"/>
        <v>1008147.3</v>
      </c>
      <c r="AL84" s="29">
        <f t="shared" si="13"/>
        <v>1237774.68</v>
      </c>
      <c r="AM84" s="16">
        <f t="shared" si="14"/>
        <v>-229627.37999999989</v>
      </c>
    </row>
    <row r="85" spans="1:39" x14ac:dyDescent="0.2">
      <c r="A85" t="s">
        <v>297</v>
      </c>
      <c r="B85" t="s">
        <v>5</v>
      </c>
      <c r="C85" s="74">
        <v>5166</v>
      </c>
      <c r="D85" s="74" t="s">
        <v>687</v>
      </c>
      <c r="E85" s="273" t="s">
        <v>2341</v>
      </c>
      <c r="F85" s="127">
        <v>225504.53</v>
      </c>
      <c r="G85" s="127">
        <v>0</v>
      </c>
      <c r="H85" s="127">
        <v>58218.239999999998</v>
      </c>
      <c r="I85" s="273">
        <v>358564.83</v>
      </c>
      <c r="J85" s="273">
        <v>534037.18999999994</v>
      </c>
      <c r="L85" s="128">
        <v>33470.97</v>
      </c>
      <c r="P85" s="128"/>
      <c r="Q85" s="273"/>
      <c r="R85" s="273"/>
      <c r="S85" s="273">
        <v>601677.84</v>
      </c>
      <c r="T85" s="273">
        <v>1096893.17</v>
      </c>
      <c r="V85" s="100">
        <v>526275.49</v>
      </c>
      <c r="X85" s="100">
        <v>736</v>
      </c>
      <c r="Y85" s="100">
        <v>813010</v>
      </c>
      <c r="Z85" s="100"/>
      <c r="AA85" s="129">
        <v>1013400</v>
      </c>
      <c r="AB85" s="129">
        <v>3632</v>
      </c>
      <c r="AC85" s="129"/>
      <c r="AD85" s="129">
        <v>466515.46</v>
      </c>
      <c r="AE85" s="129">
        <v>163180.22</v>
      </c>
      <c r="AF85" s="129"/>
      <c r="AG85" s="129"/>
      <c r="AH85" s="98">
        <f t="shared" si="9"/>
        <v>283722.77</v>
      </c>
      <c r="AI85" s="44">
        <f t="shared" si="10"/>
        <v>33470.97</v>
      </c>
      <c r="AJ85" s="104">
        <f t="shared" si="11"/>
        <v>250251.80000000002</v>
      </c>
      <c r="AK85" s="105">
        <f t="shared" si="12"/>
        <v>1340021.49</v>
      </c>
      <c r="AL85" s="29">
        <f t="shared" si="13"/>
        <v>1646727.68</v>
      </c>
      <c r="AM85" s="16">
        <f t="shared" si="14"/>
        <v>-306706.18999999994</v>
      </c>
    </row>
    <row r="86" spans="1:39" x14ac:dyDescent="0.2">
      <c r="A86" t="s">
        <v>297</v>
      </c>
      <c r="B86" t="s">
        <v>5</v>
      </c>
      <c r="C86" s="74">
        <v>3557</v>
      </c>
      <c r="D86" s="74" t="s">
        <v>688</v>
      </c>
      <c r="E86" s="273" t="s">
        <v>2342</v>
      </c>
      <c r="F86" s="127">
        <v>389917.83</v>
      </c>
      <c r="G86" s="127">
        <v>9833</v>
      </c>
      <c r="H86" s="127">
        <v>30448.57</v>
      </c>
      <c r="I86" s="273">
        <v>540231.24</v>
      </c>
      <c r="J86" s="273">
        <v>313624.45</v>
      </c>
      <c r="L86" s="128">
        <v>32649.27</v>
      </c>
      <c r="P86" s="128"/>
      <c r="Q86" s="273"/>
      <c r="R86" s="273"/>
      <c r="S86" s="273">
        <v>-1603972.22</v>
      </c>
      <c r="T86" s="273">
        <v>3207738.11</v>
      </c>
      <c r="V86" s="100">
        <v>349401.27</v>
      </c>
      <c r="X86" s="100">
        <v>879.21</v>
      </c>
      <c r="Y86" s="100">
        <v>825010</v>
      </c>
      <c r="Z86" s="100">
        <v>29600</v>
      </c>
      <c r="AA86" s="129">
        <v>905785</v>
      </c>
      <c r="AB86" s="129"/>
      <c r="AC86" s="129"/>
      <c r="AD86" s="129">
        <v>463224.28</v>
      </c>
      <c r="AE86" s="129">
        <v>178602.27</v>
      </c>
      <c r="AF86" s="129"/>
      <c r="AG86" s="129">
        <v>2000</v>
      </c>
      <c r="AH86" s="98">
        <f t="shared" si="9"/>
        <v>430199.4</v>
      </c>
      <c r="AI86" s="44">
        <f t="shared" si="10"/>
        <v>32649.27</v>
      </c>
      <c r="AJ86" s="104">
        <f t="shared" si="11"/>
        <v>397550.13</v>
      </c>
      <c r="AK86" s="105">
        <f t="shared" si="12"/>
        <v>1204890.48</v>
      </c>
      <c r="AL86" s="29">
        <f t="shared" si="13"/>
        <v>1549611.55</v>
      </c>
      <c r="AM86" s="16">
        <f t="shared" si="14"/>
        <v>-344721.07000000007</v>
      </c>
    </row>
  </sheetData>
  <autoFilter ref="A1:AM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1"/>
  <sheetViews>
    <sheetView topLeftCell="Z171" zoomScale="60" zoomScaleNormal="60" workbookViewId="0">
      <selection sqref="A1:AH221"/>
    </sheetView>
  </sheetViews>
  <sheetFormatPr defaultRowHeight="14.25" x14ac:dyDescent="0.2"/>
  <cols>
    <col min="1" max="1" width="60.25" style="273" bestFit="1" customWidth="1"/>
    <col min="2" max="2" width="31.875" style="127" bestFit="1" customWidth="1"/>
    <col min="3" max="3" width="31" style="127" bestFit="1" customWidth="1"/>
    <col min="4" max="4" width="22.75" style="127" bestFit="1" customWidth="1"/>
    <col min="5" max="5" width="22.5" style="127" bestFit="1" customWidth="1"/>
    <col min="6" max="6" width="15" style="273" bestFit="1" customWidth="1"/>
    <col min="7" max="7" width="17" style="273" bestFit="1" customWidth="1"/>
    <col min="8" max="8" width="20.375" style="273" bestFit="1" customWidth="1"/>
    <col min="9" max="9" width="16.625" style="273" bestFit="1" customWidth="1"/>
    <col min="10" max="10" width="18.875" style="273" bestFit="1" customWidth="1"/>
    <col min="11" max="11" width="18.125" style="128" bestFit="1" customWidth="1"/>
    <col min="12" max="13" width="20.125" style="128" bestFit="1" customWidth="1"/>
    <col min="14" max="14" width="22.375" style="128" bestFit="1" customWidth="1"/>
    <col min="15" max="15" width="26.5" style="273" bestFit="1" customWidth="1"/>
    <col min="16" max="16" width="26.625" style="273" bestFit="1" customWidth="1"/>
    <col min="17" max="17" width="15" style="273" bestFit="1" customWidth="1"/>
    <col min="18" max="18" width="41.125" style="273" bestFit="1" customWidth="1"/>
    <col min="19" max="19" width="42.875" style="100" bestFit="1" customWidth="1"/>
    <col min="20" max="20" width="43.625" style="100" bestFit="1" customWidth="1"/>
    <col min="21" max="21" width="27.75" style="100" bestFit="1" customWidth="1"/>
    <col min="22" max="22" width="53.125" style="100" bestFit="1" customWidth="1"/>
    <col min="23" max="23" width="29.75" style="100" bestFit="1" customWidth="1"/>
    <col min="24" max="24" width="14.625" style="100" bestFit="1" customWidth="1"/>
    <col min="25" max="25" width="19.125" style="100" bestFit="1" customWidth="1"/>
    <col min="26" max="26" width="25.5" style="129" bestFit="1" customWidth="1"/>
    <col min="27" max="27" width="23.875" style="129" bestFit="1" customWidth="1"/>
    <col min="28" max="28" width="41" style="129" bestFit="1" customWidth="1"/>
    <col min="29" max="29" width="29.625" style="129" bestFit="1" customWidth="1"/>
    <col min="30" max="30" width="21.5" style="129" bestFit="1" customWidth="1"/>
    <col min="31" max="31" width="25.5" style="129" bestFit="1" customWidth="1"/>
    <col min="32" max="32" width="30.375" style="129" bestFit="1" customWidth="1"/>
    <col min="33" max="33" width="38" style="129" bestFit="1" customWidth="1"/>
    <col min="34" max="34" width="31.875" style="129" bestFit="1" customWidth="1"/>
    <col min="35" max="16384" width="9" style="273"/>
  </cols>
  <sheetData>
    <row r="1" spans="1:34" x14ac:dyDescent="0.2">
      <c r="A1" s="278" t="s">
        <v>591</v>
      </c>
      <c r="B1" s="279" t="s">
        <v>1440</v>
      </c>
      <c r="C1" s="279" t="s">
        <v>1441</v>
      </c>
      <c r="D1" s="279" t="s">
        <v>1442</v>
      </c>
      <c r="E1" s="279" t="s">
        <v>1443</v>
      </c>
      <c r="F1" s="278" t="s">
        <v>1444</v>
      </c>
      <c r="G1" s="278" t="s">
        <v>1445</v>
      </c>
      <c r="H1" s="278" t="s">
        <v>1446</v>
      </c>
      <c r="I1" s="278" t="s">
        <v>1447</v>
      </c>
      <c r="J1" s="278" t="s">
        <v>1448</v>
      </c>
      <c r="K1" s="280" t="s">
        <v>1449</v>
      </c>
      <c r="L1" s="280" t="s">
        <v>1450</v>
      </c>
      <c r="M1" s="280" t="s">
        <v>1451</v>
      </c>
      <c r="N1" s="280" t="s">
        <v>1452</v>
      </c>
      <c r="O1" s="278" t="s">
        <v>1453</v>
      </c>
      <c r="P1" s="278" t="s">
        <v>1454</v>
      </c>
      <c r="Q1" s="278" t="s">
        <v>1455</v>
      </c>
      <c r="R1" s="278" t="s">
        <v>1456</v>
      </c>
      <c r="S1" s="54" t="s">
        <v>1457</v>
      </c>
      <c r="T1" s="54" t="s">
        <v>1458</v>
      </c>
      <c r="U1" s="54" t="s">
        <v>1459</v>
      </c>
      <c r="V1" s="54" t="s">
        <v>1460</v>
      </c>
      <c r="W1" s="54" t="s">
        <v>1461</v>
      </c>
      <c r="X1" s="54" t="s">
        <v>1462</v>
      </c>
      <c r="Y1" s="54" t="s">
        <v>1463</v>
      </c>
      <c r="Z1" s="281" t="s">
        <v>1464</v>
      </c>
      <c r="AA1" s="281" t="s">
        <v>1465</v>
      </c>
      <c r="AB1" s="281" t="s">
        <v>1466</v>
      </c>
      <c r="AC1" s="281" t="s">
        <v>1467</v>
      </c>
      <c r="AD1" s="281" t="s">
        <v>1468</v>
      </c>
      <c r="AE1" s="281" t="s">
        <v>1469</v>
      </c>
      <c r="AF1" s="281" t="s">
        <v>1470</v>
      </c>
      <c r="AG1" s="281" t="s">
        <v>1471</v>
      </c>
      <c r="AH1" s="281" t="s">
        <v>1472</v>
      </c>
    </row>
    <row r="2" spans="1:34" x14ac:dyDescent="0.2">
      <c r="A2" s="278" t="s">
        <v>592</v>
      </c>
      <c r="B2" s="279" t="s">
        <v>1473</v>
      </c>
      <c r="C2" s="279" t="s">
        <v>1474</v>
      </c>
      <c r="D2" s="279" t="s">
        <v>1475</v>
      </c>
      <c r="E2" s="279" t="s">
        <v>1476</v>
      </c>
      <c r="F2" s="278" t="s">
        <v>1477</v>
      </c>
      <c r="G2" s="278" t="s">
        <v>1478</v>
      </c>
      <c r="H2" s="278" t="s">
        <v>1479</v>
      </c>
      <c r="I2" s="278" t="s">
        <v>1480</v>
      </c>
      <c r="J2" s="278" t="s">
        <v>1481</v>
      </c>
      <c r="K2" s="280" t="s">
        <v>1482</v>
      </c>
      <c r="L2" s="280" t="s">
        <v>1483</v>
      </c>
      <c r="M2" s="280" t="s">
        <v>1484</v>
      </c>
      <c r="N2" s="280" t="s">
        <v>1485</v>
      </c>
      <c r="O2" s="278" t="s">
        <v>1486</v>
      </c>
      <c r="P2" s="278" t="s">
        <v>1487</v>
      </c>
      <c r="Q2" s="278" t="s">
        <v>1488</v>
      </c>
      <c r="R2" s="278" t="s">
        <v>1489</v>
      </c>
      <c r="S2" s="54" t="s">
        <v>1490</v>
      </c>
      <c r="T2" s="54" t="s">
        <v>1491</v>
      </c>
      <c r="U2" s="54" t="s">
        <v>1492</v>
      </c>
      <c r="V2" s="54" t="s">
        <v>1493</v>
      </c>
      <c r="W2" s="54" t="s">
        <v>1494</v>
      </c>
      <c r="X2" s="54" t="s">
        <v>1495</v>
      </c>
      <c r="Y2" s="54" t="s">
        <v>1496</v>
      </c>
      <c r="Z2" s="281" t="s">
        <v>1497</v>
      </c>
      <c r="AA2" s="281" t="s">
        <v>1498</v>
      </c>
      <c r="AB2" s="281" t="s">
        <v>1499</v>
      </c>
      <c r="AC2" s="281" t="s">
        <v>1500</v>
      </c>
      <c r="AD2" s="281" t="s">
        <v>1501</v>
      </c>
      <c r="AE2" s="281" t="s">
        <v>1502</v>
      </c>
      <c r="AF2" s="281" t="s">
        <v>1503</v>
      </c>
      <c r="AG2" s="281" t="s">
        <v>1504</v>
      </c>
      <c r="AH2" s="281" t="s">
        <v>1505</v>
      </c>
    </row>
    <row r="3" spans="1:34" x14ac:dyDescent="0.2">
      <c r="A3" s="278" t="s">
        <v>593</v>
      </c>
      <c r="B3" s="279">
        <v>137324525.96000001</v>
      </c>
      <c r="C3" s="279">
        <v>18124565.219999999</v>
      </c>
      <c r="D3" s="279">
        <v>33865020.609999999</v>
      </c>
      <c r="E3" s="279">
        <v>97611</v>
      </c>
      <c r="F3" s="278">
        <v>0</v>
      </c>
      <c r="G3" s="278">
        <v>203456164.44</v>
      </c>
      <c r="H3" s="278">
        <v>93905556.650000006</v>
      </c>
      <c r="I3" s="278">
        <v>0</v>
      </c>
      <c r="J3" s="278">
        <v>0</v>
      </c>
      <c r="K3" s="280">
        <v>3464582.83</v>
      </c>
      <c r="L3" s="280">
        <v>19401652.710000001</v>
      </c>
      <c r="M3" s="280">
        <v>3355752.84</v>
      </c>
      <c r="N3" s="280">
        <v>863173.71</v>
      </c>
      <c r="O3" s="278">
        <v>4939197.72</v>
      </c>
      <c r="P3" s="278">
        <v>-5721367.46</v>
      </c>
      <c r="Q3" s="278">
        <v>-7805309.8200000003</v>
      </c>
      <c r="R3" s="278">
        <v>520235582.10000002</v>
      </c>
      <c r="S3" s="54">
        <v>225588449.75999999</v>
      </c>
      <c r="T3" s="54">
        <v>8896664.1400000006</v>
      </c>
      <c r="U3" s="54">
        <v>235629.85</v>
      </c>
      <c r="V3" s="54">
        <v>452156.45</v>
      </c>
      <c r="W3" s="54">
        <v>206595118.66</v>
      </c>
      <c r="X3" s="54">
        <v>2000</v>
      </c>
      <c r="Y3" s="54">
        <v>32727642.07</v>
      </c>
      <c r="Z3" s="281">
        <v>291409244.29000002</v>
      </c>
      <c r="AA3" s="281">
        <v>14950</v>
      </c>
      <c r="AB3" s="281">
        <v>546113.4</v>
      </c>
      <c r="AC3" s="281">
        <v>138952</v>
      </c>
      <c r="AD3" s="281">
        <v>123444946.73</v>
      </c>
      <c r="AE3" s="281">
        <v>34250797.329999998</v>
      </c>
      <c r="AF3" s="281">
        <v>1061363.76</v>
      </c>
      <c r="AG3" s="281">
        <v>114272.99</v>
      </c>
      <c r="AH3" s="281">
        <v>1497393.17</v>
      </c>
    </row>
    <row r="4" spans="1:34" x14ac:dyDescent="0.2">
      <c r="A4" s="278" t="s">
        <v>12</v>
      </c>
      <c r="B4" s="279">
        <v>29958.11</v>
      </c>
      <c r="C4" s="279"/>
      <c r="D4" s="279">
        <v>0</v>
      </c>
      <c r="E4" s="279"/>
      <c r="F4" s="278"/>
      <c r="G4" s="278">
        <v>528974.61</v>
      </c>
      <c r="H4" s="278">
        <v>469353.46</v>
      </c>
      <c r="I4" s="278"/>
      <c r="J4" s="278"/>
      <c r="K4" s="280"/>
      <c r="L4" s="280"/>
      <c r="M4" s="280"/>
      <c r="N4" s="280">
        <v>18110</v>
      </c>
      <c r="O4" s="278"/>
      <c r="P4" s="278"/>
      <c r="Q4" s="278"/>
      <c r="R4" s="278">
        <v>2280907.04</v>
      </c>
      <c r="S4" s="54"/>
      <c r="T4" s="54"/>
      <c r="U4" s="54">
        <v>11028.29</v>
      </c>
      <c r="V4" s="54"/>
      <c r="W4" s="54">
        <v>1196523.5</v>
      </c>
      <c r="X4" s="54"/>
      <c r="Y4" s="54">
        <v>218978.86</v>
      </c>
      <c r="Z4" s="281">
        <v>1204333.5</v>
      </c>
      <c r="AA4" s="281"/>
      <c r="AB4" s="281">
        <v>16828.400000000001</v>
      </c>
      <c r="AC4" s="281"/>
      <c r="AD4" s="281">
        <v>233740.44</v>
      </c>
      <c r="AE4" s="281">
        <v>107410.59</v>
      </c>
      <c r="AF4" s="281"/>
      <c r="AG4" s="281"/>
      <c r="AH4" s="281"/>
    </row>
    <row r="5" spans="1:34" x14ac:dyDescent="0.2">
      <c r="A5" s="278" t="s">
        <v>1506</v>
      </c>
      <c r="B5" s="279">
        <v>153.9</v>
      </c>
      <c r="C5" s="279">
        <v>12000</v>
      </c>
      <c r="D5" s="279">
        <v>0</v>
      </c>
      <c r="E5" s="279">
        <v>0</v>
      </c>
      <c r="F5" s="278"/>
      <c r="G5" s="278">
        <v>4038950.91</v>
      </c>
      <c r="H5" s="278">
        <v>7401.84</v>
      </c>
      <c r="I5" s="278"/>
      <c r="J5" s="278"/>
      <c r="K5" s="280">
        <v>15700</v>
      </c>
      <c r="L5" s="280">
        <v>7615.01</v>
      </c>
      <c r="M5" s="280"/>
      <c r="N5" s="280">
        <v>0</v>
      </c>
      <c r="O5" s="278"/>
      <c r="P5" s="278"/>
      <c r="Q5" s="278">
        <v>-1175873.6200000001</v>
      </c>
      <c r="R5" s="278">
        <v>4905540</v>
      </c>
      <c r="S5" s="54"/>
      <c r="T5" s="54"/>
      <c r="U5" s="54">
        <v>8.4600000000000009</v>
      </c>
      <c r="V5" s="54"/>
      <c r="W5" s="54">
        <v>660450</v>
      </c>
      <c r="X5" s="54"/>
      <c r="Y5" s="54">
        <v>856087.37</v>
      </c>
      <c r="Z5" s="281">
        <v>730450</v>
      </c>
      <c r="AA5" s="281">
        <v>14950</v>
      </c>
      <c r="AB5" s="281"/>
      <c r="AC5" s="281"/>
      <c r="AD5" s="281">
        <v>359912.19</v>
      </c>
      <c r="AE5" s="281">
        <v>105708.38</v>
      </c>
      <c r="AF5" s="281"/>
      <c r="AG5" s="281"/>
      <c r="AH5" s="281"/>
    </row>
    <row r="6" spans="1:34" x14ac:dyDescent="0.2">
      <c r="A6" s="278" t="s">
        <v>1425</v>
      </c>
      <c r="B6" s="279">
        <v>37908.910000000003</v>
      </c>
      <c r="C6" s="279">
        <v>36520.71</v>
      </c>
      <c r="D6" s="279"/>
      <c r="E6" s="279">
        <v>44120</v>
      </c>
      <c r="F6" s="278"/>
      <c r="G6" s="278">
        <v>1</v>
      </c>
      <c r="H6" s="278">
        <v>2</v>
      </c>
      <c r="I6" s="278"/>
      <c r="J6" s="278"/>
      <c r="K6" s="280"/>
      <c r="L6" s="280">
        <v>85567.33</v>
      </c>
      <c r="M6" s="280"/>
      <c r="N6" s="280">
        <v>10004.43</v>
      </c>
      <c r="O6" s="278"/>
      <c r="P6" s="278"/>
      <c r="Q6" s="278">
        <v>-120486.21</v>
      </c>
      <c r="R6" s="278">
        <v>180573.14</v>
      </c>
      <c r="S6" s="54"/>
      <c r="T6" s="54"/>
      <c r="U6" s="54">
        <v>98.18</v>
      </c>
      <c r="V6" s="54"/>
      <c r="W6" s="54">
        <v>6447504.1200000001</v>
      </c>
      <c r="X6" s="54"/>
      <c r="Y6" s="54">
        <v>168307.61</v>
      </c>
      <c r="Z6" s="281">
        <v>6506453.1200000001</v>
      </c>
      <c r="AA6" s="281"/>
      <c r="AB6" s="281"/>
      <c r="AC6" s="281"/>
      <c r="AD6" s="281">
        <v>146562.85999999999</v>
      </c>
      <c r="AE6" s="281"/>
      <c r="AF6" s="281"/>
      <c r="AG6" s="281"/>
      <c r="AH6" s="281"/>
    </row>
    <row r="7" spans="1:34" x14ac:dyDescent="0.2">
      <c r="A7" s="278" t="s">
        <v>14</v>
      </c>
      <c r="B7" s="279">
        <v>176980.43</v>
      </c>
      <c r="C7" s="279">
        <v>15000</v>
      </c>
      <c r="D7" s="279"/>
      <c r="E7" s="279"/>
      <c r="F7" s="278"/>
      <c r="G7" s="278">
        <v>702028.99</v>
      </c>
      <c r="H7" s="278">
        <v>576344.73</v>
      </c>
      <c r="I7" s="278"/>
      <c r="J7" s="278"/>
      <c r="K7" s="280"/>
      <c r="L7" s="280"/>
      <c r="M7" s="280"/>
      <c r="N7" s="280">
        <v>0</v>
      </c>
      <c r="O7" s="278"/>
      <c r="P7" s="278"/>
      <c r="Q7" s="278">
        <v>-1631198.13</v>
      </c>
      <c r="R7" s="278">
        <v>3116375.39</v>
      </c>
      <c r="S7" s="54">
        <v>2925.61</v>
      </c>
      <c r="T7" s="54"/>
      <c r="U7" s="54">
        <v>160.4</v>
      </c>
      <c r="V7" s="54"/>
      <c r="W7" s="54">
        <v>848503.4</v>
      </c>
      <c r="X7" s="54"/>
      <c r="Y7" s="54">
        <v>675750.9</v>
      </c>
      <c r="Z7" s="281">
        <v>1296573.68</v>
      </c>
      <c r="AA7" s="281"/>
      <c r="AB7" s="281"/>
      <c r="AC7" s="281"/>
      <c r="AD7" s="281">
        <v>30320.62</v>
      </c>
      <c r="AE7" s="281">
        <v>188409.12</v>
      </c>
      <c r="AF7" s="281"/>
      <c r="AG7" s="281"/>
      <c r="AH7" s="281"/>
    </row>
    <row r="8" spans="1:34" x14ac:dyDescent="0.2">
      <c r="A8" s="278" t="s">
        <v>15</v>
      </c>
      <c r="B8" s="279">
        <v>117757.72</v>
      </c>
      <c r="C8" s="279"/>
      <c r="D8" s="279">
        <v>125254</v>
      </c>
      <c r="E8" s="279"/>
      <c r="F8" s="278"/>
      <c r="G8" s="278">
        <v>271615.26</v>
      </c>
      <c r="H8" s="278">
        <v>406618.61</v>
      </c>
      <c r="I8" s="278"/>
      <c r="J8" s="278"/>
      <c r="K8" s="280"/>
      <c r="L8" s="280"/>
      <c r="M8" s="280"/>
      <c r="N8" s="280">
        <v>-1392767.65</v>
      </c>
      <c r="O8" s="278"/>
      <c r="P8" s="278">
        <v>2351172.4700000002</v>
      </c>
      <c r="Q8" s="278">
        <v>-3794489.13</v>
      </c>
      <c r="R8" s="278">
        <v>2450442</v>
      </c>
      <c r="S8" s="54"/>
      <c r="T8" s="54"/>
      <c r="U8" s="54">
        <v>324.29000000000002</v>
      </c>
      <c r="V8" s="54"/>
      <c r="W8" s="54">
        <v>708834</v>
      </c>
      <c r="X8" s="54"/>
      <c r="Y8" s="54">
        <v>1815533.61</v>
      </c>
      <c r="Z8" s="281">
        <v>879209.75</v>
      </c>
      <c r="AA8" s="281"/>
      <c r="AB8" s="281"/>
      <c r="AC8" s="281"/>
      <c r="AD8" s="281">
        <v>210120.86</v>
      </c>
      <c r="AE8" s="281">
        <v>128473.39</v>
      </c>
      <c r="AF8" s="281"/>
      <c r="AG8" s="281"/>
      <c r="AH8" s="281"/>
    </row>
    <row r="9" spans="1:34" x14ac:dyDescent="0.2">
      <c r="A9" s="278" t="s">
        <v>16</v>
      </c>
      <c r="B9" s="279">
        <v>13656.72</v>
      </c>
      <c r="C9" s="279"/>
      <c r="D9" s="279"/>
      <c r="E9" s="279"/>
      <c r="F9" s="278"/>
      <c r="G9" s="278">
        <v>720000.9</v>
      </c>
      <c r="H9" s="278">
        <v>280996.96999999997</v>
      </c>
      <c r="I9" s="278"/>
      <c r="J9" s="278"/>
      <c r="K9" s="280"/>
      <c r="L9" s="280">
        <v>0</v>
      </c>
      <c r="M9" s="280"/>
      <c r="N9" s="280">
        <v>0</v>
      </c>
      <c r="O9" s="278"/>
      <c r="P9" s="278"/>
      <c r="Q9" s="278"/>
      <c r="R9" s="278">
        <v>412000</v>
      </c>
      <c r="S9" s="54"/>
      <c r="T9" s="54"/>
      <c r="U9" s="54">
        <v>34.72</v>
      </c>
      <c r="V9" s="54"/>
      <c r="W9" s="54">
        <v>1816594</v>
      </c>
      <c r="X9" s="54">
        <v>2000</v>
      </c>
      <c r="Y9" s="54">
        <v>362631</v>
      </c>
      <c r="Z9" s="281">
        <v>1707894</v>
      </c>
      <c r="AA9" s="281"/>
      <c r="AB9" s="281"/>
      <c r="AC9" s="281"/>
      <c r="AD9" s="281">
        <v>456917</v>
      </c>
      <c r="AE9" s="281">
        <v>114962.5</v>
      </c>
      <c r="AF9" s="281"/>
      <c r="AG9" s="281"/>
      <c r="AH9" s="281"/>
    </row>
    <row r="10" spans="1:34" x14ac:dyDescent="0.2">
      <c r="A10" s="278" t="s">
        <v>1507</v>
      </c>
      <c r="B10" s="279">
        <v>921977.51</v>
      </c>
      <c r="C10" s="279">
        <v>206865.45</v>
      </c>
      <c r="D10" s="279">
        <v>455918.83</v>
      </c>
      <c r="E10" s="279"/>
      <c r="F10" s="278"/>
      <c r="G10" s="278">
        <v>106722</v>
      </c>
      <c r="H10" s="278">
        <v>848649.08</v>
      </c>
      <c r="I10" s="278"/>
      <c r="J10" s="278"/>
      <c r="K10" s="280">
        <v>8500</v>
      </c>
      <c r="L10" s="280">
        <v>125351.02</v>
      </c>
      <c r="M10" s="280">
        <v>37156.9</v>
      </c>
      <c r="N10" s="280"/>
      <c r="O10" s="278"/>
      <c r="P10" s="278"/>
      <c r="Q10" s="278">
        <v>224318.56</v>
      </c>
      <c r="R10" s="278">
        <v>1691218.36</v>
      </c>
      <c r="S10" s="54">
        <v>933093.28</v>
      </c>
      <c r="T10" s="54"/>
      <c r="U10" s="54">
        <v>1724.58</v>
      </c>
      <c r="V10" s="54"/>
      <c r="W10" s="54">
        <v>1987314.5</v>
      </c>
      <c r="X10" s="54"/>
      <c r="Y10" s="54">
        <v>309778</v>
      </c>
      <c r="Z10" s="281">
        <v>1763232.5</v>
      </c>
      <c r="AA10" s="281"/>
      <c r="AB10" s="281"/>
      <c r="AC10" s="281"/>
      <c r="AD10" s="281">
        <v>702302.08</v>
      </c>
      <c r="AE10" s="281">
        <v>122318.22</v>
      </c>
      <c r="AF10" s="281"/>
      <c r="AG10" s="281"/>
      <c r="AH10" s="281"/>
    </row>
    <row r="11" spans="1:34" x14ac:dyDescent="0.2">
      <c r="A11" s="278" t="s">
        <v>1508</v>
      </c>
      <c r="B11" s="279">
        <v>632528.64000000001</v>
      </c>
      <c r="C11" s="279">
        <v>160780.35</v>
      </c>
      <c r="D11" s="279">
        <v>908690.49</v>
      </c>
      <c r="E11" s="279"/>
      <c r="F11" s="278"/>
      <c r="G11" s="278">
        <v>315575.64</v>
      </c>
      <c r="H11" s="278">
        <v>1018984.68</v>
      </c>
      <c r="I11" s="278"/>
      <c r="J11" s="278"/>
      <c r="K11" s="280"/>
      <c r="L11" s="280">
        <v>126572.95</v>
      </c>
      <c r="M11" s="280">
        <v>15000</v>
      </c>
      <c r="N11" s="280"/>
      <c r="O11" s="278"/>
      <c r="P11" s="278"/>
      <c r="Q11" s="278">
        <v>-18408.95</v>
      </c>
      <c r="R11" s="278">
        <v>1534772.11</v>
      </c>
      <c r="S11" s="54">
        <v>1913519.73</v>
      </c>
      <c r="T11" s="54"/>
      <c r="U11" s="54">
        <v>5638.61</v>
      </c>
      <c r="V11" s="54"/>
      <c r="W11" s="54">
        <v>1005623.5</v>
      </c>
      <c r="X11" s="54"/>
      <c r="Y11" s="54">
        <v>141800</v>
      </c>
      <c r="Z11" s="281">
        <v>1763558.5</v>
      </c>
      <c r="AA11" s="281"/>
      <c r="AB11" s="281"/>
      <c r="AC11" s="281"/>
      <c r="AD11" s="281">
        <v>634044.32999999996</v>
      </c>
      <c r="AE11" s="281">
        <v>88098.85</v>
      </c>
      <c r="AF11" s="281"/>
      <c r="AG11" s="281"/>
      <c r="AH11" s="281"/>
    </row>
    <row r="12" spans="1:34" x14ac:dyDescent="0.2">
      <c r="A12" s="278" t="s">
        <v>1509</v>
      </c>
      <c r="B12" s="279">
        <v>3253192.89</v>
      </c>
      <c r="C12" s="279">
        <v>6300</v>
      </c>
      <c r="D12" s="279">
        <v>659629.43000000005</v>
      </c>
      <c r="E12" s="279"/>
      <c r="F12" s="278"/>
      <c r="G12" s="278">
        <v>908154.97</v>
      </c>
      <c r="H12" s="278">
        <v>469077.64</v>
      </c>
      <c r="I12" s="278"/>
      <c r="J12" s="278"/>
      <c r="K12" s="280"/>
      <c r="L12" s="280">
        <v>128754.96</v>
      </c>
      <c r="M12" s="280">
        <v>22037</v>
      </c>
      <c r="N12" s="280">
        <v>164814.38</v>
      </c>
      <c r="O12" s="278"/>
      <c r="P12" s="278"/>
      <c r="Q12" s="278">
        <v>930474.91</v>
      </c>
      <c r="R12" s="278">
        <v>1567224.53</v>
      </c>
      <c r="S12" s="54">
        <v>1584299.48</v>
      </c>
      <c r="T12" s="54"/>
      <c r="U12" s="54">
        <v>6713.34</v>
      </c>
      <c r="V12" s="54"/>
      <c r="W12" s="54">
        <v>1013858</v>
      </c>
      <c r="X12" s="54"/>
      <c r="Y12" s="54">
        <v>153078</v>
      </c>
      <c r="Z12" s="281">
        <v>1776176</v>
      </c>
      <c r="AA12" s="281"/>
      <c r="AB12" s="281"/>
      <c r="AC12" s="281"/>
      <c r="AD12" s="281">
        <v>1028190.5</v>
      </c>
      <c r="AE12" s="281">
        <v>255196.08</v>
      </c>
      <c r="AF12" s="281"/>
      <c r="AG12" s="281"/>
      <c r="AH12" s="281">
        <v>60169.2</v>
      </c>
    </row>
    <row r="13" spans="1:34" x14ac:dyDescent="0.2">
      <c r="A13" s="278" t="s">
        <v>1510</v>
      </c>
      <c r="B13" s="279">
        <v>1431140.36</v>
      </c>
      <c r="C13" s="279">
        <v>36983.35</v>
      </c>
      <c r="D13" s="279">
        <v>267917.58</v>
      </c>
      <c r="E13" s="279"/>
      <c r="F13" s="278"/>
      <c r="G13" s="278">
        <v>74801.990000000005</v>
      </c>
      <c r="H13" s="278">
        <v>992774.48</v>
      </c>
      <c r="I13" s="278"/>
      <c r="J13" s="278"/>
      <c r="K13" s="280">
        <v>11940</v>
      </c>
      <c r="L13" s="280">
        <v>86589.42</v>
      </c>
      <c r="M13" s="280">
        <v>15000</v>
      </c>
      <c r="N13" s="280"/>
      <c r="O13" s="278"/>
      <c r="P13" s="278"/>
      <c r="Q13" s="278">
        <v>199783.61</v>
      </c>
      <c r="R13" s="278">
        <v>1097038.29</v>
      </c>
      <c r="S13" s="54">
        <v>807688.04</v>
      </c>
      <c r="T13" s="54"/>
      <c r="U13" s="54">
        <v>2719.67</v>
      </c>
      <c r="V13" s="54"/>
      <c r="W13" s="54">
        <v>1164467.5</v>
      </c>
      <c r="X13" s="54"/>
      <c r="Y13" s="54">
        <v>511678</v>
      </c>
      <c r="Z13" s="281">
        <v>1639535.5</v>
      </c>
      <c r="AA13" s="281"/>
      <c r="AB13" s="281"/>
      <c r="AC13" s="281"/>
      <c r="AD13" s="281">
        <v>600651.21</v>
      </c>
      <c r="AE13" s="281">
        <v>179271.95</v>
      </c>
      <c r="AF13" s="281"/>
      <c r="AG13" s="281"/>
      <c r="AH13" s="281"/>
    </row>
    <row r="14" spans="1:34" x14ac:dyDescent="0.2">
      <c r="A14" s="278" t="s">
        <v>1511</v>
      </c>
      <c r="B14" s="279">
        <v>529049.91</v>
      </c>
      <c r="C14" s="279">
        <v>16694.400000000001</v>
      </c>
      <c r="D14" s="279">
        <v>315333.99</v>
      </c>
      <c r="E14" s="279"/>
      <c r="F14" s="278"/>
      <c r="G14" s="278">
        <v>2196507.75</v>
      </c>
      <c r="H14" s="278">
        <v>191797.31</v>
      </c>
      <c r="I14" s="278"/>
      <c r="J14" s="278"/>
      <c r="K14" s="280">
        <v>3740</v>
      </c>
      <c r="L14" s="280">
        <v>62052.72</v>
      </c>
      <c r="M14" s="280">
        <v>70446.3</v>
      </c>
      <c r="N14" s="280"/>
      <c r="O14" s="278"/>
      <c r="P14" s="278"/>
      <c r="Q14" s="278">
        <v>113026.34</v>
      </c>
      <c r="R14" s="278">
        <v>1718005.94</v>
      </c>
      <c r="S14" s="54">
        <v>791102.58</v>
      </c>
      <c r="T14" s="54"/>
      <c r="U14" s="54">
        <v>882</v>
      </c>
      <c r="V14" s="54"/>
      <c r="W14" s="54">
        <v>871231.5</v>
      </c>
      <c r="X14" s="54"/>
      <c r="Y14" s="54">
        <v>135816</v>
      </c>
      <c r="Z14" s="281">
        <v>1368947.5</v>
      </c>
      <c r="AA14" s="281"/>
      <c r="AB14" s="281"/>
      <c r="AC14" s="281"/>
      <c r="AD14" s="281">
        <v>503269.12</v>
      </c>
      <c r="AE14" s="281">
        <v>102679.67999999999</v>
      </c>
      <c r="AF14" s="281"/>
      <c r="AG14" s="281"/>
      <c r="AH14" s="281">
        <v>1346</v>
      </c>
    </row>
    <row r="15" spans="1:34" x14ac:dyDescent="0.2">
      <c r="A15" s="278" t="s">
        <v>1512</v>
      </c>
      <c r="B15" s="279">
        <v>1699864.89</v>
      </c>
      <c r="C15" s="279">
        <v>80110.600000000006</v>
      </c>
      <c r="D15" s="279">
        <v>845906.06</v>
      </c>
      <c r="E15" s="279"/>
      <c r="F15" s="278"/>
      <c r="G15" s="278">
        <v>1572970.63</v>
      </c>
      <c r="H15" s="278">
        <v>102041.8</v>
      </c>
      <c r="I15" s="278"/>
      <c r="J15" s="278"/>
      <c r="K15" s="280"/>
      <c r="L15" s="280">
        <v>173882.09</v>
      </c>
      <c r="M15" s="280">
        <v>33709.199999999997</v>
      </c>
      <c r="N15" s="280"/>
      <c r="O15" s="278"/>
      <c r="P15" s="278"/>
      <c r="Q15" s="278">
        <v>27663.63</v>
      </c>
      <c r="R15" s="278">
        <v>3950541.16</v>
      </c>
      <c r="S15" s="54">
        <v>1861396.86</v>
      </c>
      <c r="T15" s="54"/>
      <c r="U15" s="54">
        <v>3078.91</v>
      </c>
      <c r="V15" s="54"/>
      <c r="W15" s="54">
        <v>843969</v>
      </c>
      <c r="X15" s="54"/>
      <c r="Y15" s="54">
        <v>150800</v>
      </c>
      <c r="Z15" s="281">
        <v>1585902</v>
      </c>
      <c r="AA15" s="281"/>
      <c r="AB15" s="281"/>
      <c r="AC15" s="281"/>
      <c r="AD15" s="281">
        <v>1451202.26</v>
      </c>
      <c r="AE15" s="281">
        <v>943997</v>
      </c>
      <c r="AF15" s="281"/>
      <c r="AG15" s="281"/>
      <c r="AH15" s="281">
        <v>1530</v>
      </c>
    </row>
    <row r="16" spans="1:34" x14ac:dyDescent="0.2">
      <c r="A16" s="278" t="s">
        <v>1513</v>
      </c>
      <c r="B16" s="279">
        <v>1706053.52</v>
      </c>
      <c r="C16" s="279">
        <v>214504.34</v>
      </c>
      <c r="D16" s="279">
        <v>498357.43</v>
      </c>
      <c r="E16" s="279"/>
      <c r="F16" s="278"/>
      <c r="G16" s="278">
        <v>1054975.3899999999</v>
      </c>
      <c r="H16" s="278">
        <v>563204.94999999995</v>
      </c>
      <c r="I16" s="278"/>
      <c r="J16" s="278"/>
      <c r="K16" s="280"/>
      <c r="L16" s="280">
        <v>181259.35</v>
      </c>
      <c r="M16" s="280">
        <v>48528</v>
      </c>
      <c r="N16" s="280">
        <v>112.43</v>
      </c>
      <c r="O16" s="278"/>
      <c r="P16" s="278"/>
      <c r="Q16" s="278">
        <v>170029.26</v>
      </c>
      <c r="R16" s="278">
        <v>2643840</v>
      </c>
      <c r="S16" s="54">
        <v>1592857.28</v>
      </c>
      <c r="T16" s="54"/>
      <c r="U16" s="54">
        <v>3320.62</v>
      </c>
      <c r="V16" s="54"/>
      <c r="W16" s="54">
        <v>916755</v>
      </c>
      <c r="X16" s="54"/>
      <c r="Y16" s="54">
        <v>204600</v>
      </c>
      <c r="Z16" s="281">
        <v>1599000</v>
      </c>
      <c r="AA16" s="281"/>
      <c r="AB16" s="281">
        <v>69082</v>
      </c>
      <c r="AC16" s="281"/>
      <c r="AD16" s="281">
        <v>699066.24</v>
      </c>
      <c r="AE16" s="281">
        <v>191827.43</v>
      </c>
      <c r="AF16" s="281"/>
      <c r="AG16" s="281"/>
      <c r="AH16" s="281">
        <v>86589.5</v>
      </c>
    </row>
    <row r="17" spans="1:34" x14ac:dyDescent="0.2">
      <c r="A17" s="278" t="s">
        <v>1514</v>
      </c>
      <c r="B17" s="279">
        <v>840722.98</v>
      </c>
      <c r="C17" s="279">
        <v>36110.1</v>
      </c>
      <c r="D17" s="279">
        <v>157567.06</v>
      </c>
      <c r="E17" s="279"/>
      <c r="F17" s="278"/>
      <c r="G17" s="278">
        <v>838649.21</v>
      </c>
      <c r="H17" s="278">
        <v>38722.61</v>
      </c>
      <c r="I17" s="278"/>
      <c r="J17" s="278"/>
      <c r="K17" s="280"/>
      <c r="L17" s="280">
        <v>87858.75</v>
      </c>
      <c r="M17" s="280"/>
      <c r="N17" s="280"/>
      <c r="O17" s="278"/>
      <c r="P17" s="278"/>
      <c r="Q17" s="278">
        <v>127912.22</v>
      </c>
      <c r="R17" s="278">
        <v>2287723.02</v>
      </c>
      <c r="S17" s="54">
        <v>766650.67</v>
      </c>
      <c r="T17" s="54"/>
      <c r="U17" s="54">
        <v>1693.52</v>
      </c>
      <c r="V17" s="54"/>
      <c r="W17" s="54">
        <v>1548726.5</v>
      </c>
      <c r="X17" s="54"/>
      <c r="Y17" s="54">
        <v>83057</v>
      </c>
      <c r="Z17" s="281">
        <v>1900479.5</v>
      </c>
      <c r="AA17" s="281"/>
      <c r="AB17" s="281"/>
      <c r="AC17" s="281"/>
      <c r="AD17" s="281">
        <v>587112.88</v>
      </c>
      <c r="AE17" s="281">
        <v>90443.61</v>
      </c>
      <c r="AF17" s="281"/>
      <c r="AG17" s="281"/>
      <c r="AH17" s="281"/>
    </row>
    <row r="18" spans="1:34" x14ac:dyDescent="0.2">
      <c r="A18" s="278" t="s">
        <v>1515</v>
      </c>
      <c r="B18" s="279">
        <v>1647926.28</v>
      </c>
      <c r="C18" s="279">
        <v>60787.5</v>
      </c>
      <c r="D18" s="279">
        <v>400254.76</v>
      </c>
      <c r="E18" s="279"/>
      <c r="F18" s="278"/>
      <c r="G18" s="278">
        <v>713821.41</v>
      </c>
      <c r="H18" s="278">
        <v>672575.76</v>
      </c>
      <c r="I18" s="278"/>
      <c r="J18" s="278"/>
      <c r="K18" s="280">
        <v>0</v>
      </c>
      <c r="L18" s="280">
        <v>150660.82999999999</v>
      </c>
      <c r="M18" s="280">
        <v>30000</v>
      </c>
      <c r="N18" s="280"/>
      <c r="O18" s="278"/>
      <c r="P18" s="278"/>
      <c r="Q18" s="278">
        <v>359510.38</v>
      </c>
      <c r="R18" s="278">
        <v>312292.87</v>
      </c>
      <c r="S18" s="54">
        <v>1275560.8500000001</v>
      </c>
      <c r="T18" s="54"/>
      <c r="U18" s="54">
        <v>3014.1</v>
      </c>
      <c r="V18" s="54"/>
      <c r="W18" s="54">
        <v>2030516.7</v>
      </c>
      <c r="X18" s="54"/>
      <c r="Y18" s="54">
        <v>162175</v>
      </c>
      <c r="Z18" s="281">
        <v>2264646.7000000002</v>
      </c>
      <c r="AA18" s="281"/>
      <c r="AB18" s="281"/>
      <c r="AC18" s="281"/>
      <c r="AD18" s="281">
        <v>773651.31</v>
      </c>
      <c r="AE18" s="281">
        <v>259970.97</v>
      </c>
      <c r="AF18" s="281"/>
      <c r="AG18" s="281"/>
      <c r="AH18" s="281">
        <v>1560</v>
      </c>
    </row>
    <row r="19" spans="1:34" x14ac:dyDescent="0.2">
      <c r="A19" s="278" t="s">
        <v>1516</v>
      </c>
      <c r="B19" s="279">
        <v>2487104.2799999998</v>
      </c>
      <c r="C19" s="279">
        <v>132798.01999999999</v>
      </c>
      <c r="D19" s="279">
        <v>1053260.8999999999</v>
      </c>
      <c r="E19" s="279"/>
      <c r="F19" s="278"/>
      <c r="G19" s="278">
        <v>347108.68</v>
      </c>
      <c r="H19" s="278">
        <v>608887.74</v>
      </c>
      <c r="I19" s="278"/>
      <c r="J19" s="278"/>
      <c r="K19" s="280"/>
      <c r="L19" s="280">
        <v>140472.57999999999</v>
      </c>
      <c r="M19" s="280">
        <v>15000</v>
      </c>
      <c r="N19" s="280">
        <v>298930.06</v>
      </c>
      <c r="O19" s="278"/>
      <c r="P19" s="278"/>
      <c r="Q19" s="278">
        <v>364974.65</v>
      </c>
      <c r="R19" s="278">
        <v>928313.81</v>
      </c>
      <c r="S19" s="54">
        <v>1621942.11</v>
      </c>
      <c r="T19" s="54"/>
      <c r="U19" s="54">
        <v>3922.05</v>
      </c>
      <c r="V19" s="54"/>
      <c r="W19" s="54">
        <v>1866084.5</v>
      </c>
      <c r="X19" s="54"/>
      <c r="Y19" s="54">
        <v>139800</v>
      </c>
      <c r="Z19" s="281">
        <v>2599514.5</v>
      </c>
      <c r="AA19" s="281"/>
      <c r="AB19" s="281"/>
      <c r="AC19" s="281"/>
      <c r="AD19" s="281">
        <v>665608.71</v>
      </c>
      <c r="AE19" s="281">
        <v>174429.25</v>
      </c>
      <c r="AF19" s="281"/>
      <c r="AG19" s="281"/>
      <c r="AH19" s="281">
        <v>2362.2800000000002</v>
      </c>
    </row>
    <row r="20" spans="1:34" x14ac:dyDescent="0.2">
      <c r="A20" s="278" t="s">
        <v>1517</v>
      </c>
      <c r="B20" s="279">
        <v>1657072.2</v>
      </c>
      <c r="C20" s="279">
        <v>180780</v>
      </c>
      <c r="D20" s="279">
        <v>464208.49</v>
      </c>
      <c r="E20" s="279"/>
      <c r="F20" s="278"/>
      <c r="G20" s="278">
        <v>349440.45</v>
      </c>
      <c r="H20" s="278">
        <v>1301876.4099999999</v>
      </c>
      <c r="I20" s="278"/>
      <c r="J20" s="278"/>
      <c r="K20" s="280">
        <v>3600</v>
      </c>
      <c r="L20" s="280">
        <v>80914.899999999994</v>
      </c>
      <c r="M20" s="280">
        <v>15000</v>
      </c>
      <c r="N20" s="280"/>
      <c r="O20" s="278"/>
      <c r="P20" s="278"/>
      <c r="Q20" s="278">
        <v>276799.67</v>
      </c>
      <c r="R20" s="278">
        <v>955989.15</v>
      </c>
      <c r="S20" s="54">
        <v>1346200.65</v>
      </c>
      <c r="T20" s="54"/>
      <c r="U20" s="54">
        <v>143.62</v>
      </c>
      <c r="V20" s="54"/>
      <c r="W20" s="54">
        <v>2361909.1</v>
      </c>
      <c r="X20" s="54"/>
      <c r="Y20" s="54">
        <v>156400</v>
      </c>
      <c r="Z20" s="281">
        <v>2309305.1</v>
      </c>
      <c r="AA20" s="281"/>
      <c r="AB20" s="281">
        <v>4480</v>
      </c>
      <c r="AC20" s="281"/>
      <c r="AD20" s="281">
        <v>822245.32</v>
      </c>
      <c r="AE20" s="281">
        <v>308544.5</v>
      </c>
      <c r="AF20" s="281"/>
      <c r="AG20" s="281"/>
      <c r="AH20" s="281"/>
    </row>
    <row r="21" spans="1:34" x14ac:dyDescent="0.2">
      <c r="A21" s="278" t="s">
        <v>1518</v>
      </c>
      <c r="B21" s="279">
        <v>820703.12</v>
      </c>
      <c r="C21" s="279">
        <v>97000</v>
      </c>
      <c r="D21" s="279">
        <v>416037.84</v>
      </c>
      <c r="E21" s="279"/>
      <c r="F21" s="278"/>
      <c r="G21" s="278">
        <v>936011.83</v>
      </c>
      <c r="H21" s="278">
        <v>539667.98</v>
      </c>
      <c r="I21" s="278"/>
      <c r="J21" s="278"/>
      <c r="K21" s="280">
        <v>74689.899999999994</v>
      </c>
      <c r="L21" s="280">
        <v>202221.87</v>
      </c>
      <c r="M21" s="280">
        <v>5000</v>
      </c>
      <c r="N21" s="280"/>
      <c r="O21" s="278"/>
      <c r="P21" s="278"/>
      <c r="Q21" s="278">
        <v>12500</v>
      </c>
      <c r="R21" s="278">
        <v>1540469.93</v>
      </c>
      <c r="S21" s="54">
        <v>1859150.81</v>
      </c>
      <c r="T21" s="54">
        <v>76900</v>
      </c>
      <c r="U21" s="54">
        <v>950.86</v>
      </c>
      <c r="V21" s="54"/>
      <c r="W21" s="54">
        <v>577808</v>
      </c>
      <c r="X21" s="54"/>
      <c r="Y21" s="54">
        <v>113390</v>
      </c>
      <c r="Z21" s="281">
        <v>1152438</v>
      </c>
      <c r="AA21" s="281"/>
      <c r="AB21" s="281"/>
      <c r="AC21" s="281"/>
      <c r="AD21" s="281">
        <v>943877.44</v>
      </c>
      <c r="AE21" s="281">
        <v>211717.74</v>
      </c>
      <c r="AF21" s="281"/>
      <c r="AG21" s="281"/>
      <c r="AH21" s="281"/>
    </row>
    <row r="22" spans="1:34" x14ac:dyDescent="0.2">
      <c r="A22" s="278" t="s">
        <v>1519</v>
      </c>
      <c r="B22" s="279">
        <v>2788904.05</v>
      </c>
      <c r="C22" s="279">
        <v>131511</v>
      </c>
      <c r="D22" s="279">
        <v>449276.95</v>
      </c>
      <c r="E22" s="279"/>
      <c r="F22" s="278"/>
      <c r="G22" s="278">
        <v>441980.18</v>
      </c>
      <c r="H22" s="278">
        <v>125936.86</v>
      </c>
      <c r="I22" s="278"/>
      <c r="J22" s="278"/>
      <c r="K22" s="280"/>
      <c r="L22" s="280">
        <v>143550</v>
      </c>
      <c r="M22" s="280">
        <v>22760</v>
      </c>
      <c r="N22" s="280">
        <v>446.04</v>
      </c>
      <c r="O22" s="278">
        <v>13322</v>
      </c>
      <c r="P22" s="278"/>
      <c r="Q22" s="278">
        <v>394073</v>
      </c>
      <c r="R22" s="278">
        <v>2399548.4500000002</v>
      </c>
      <c r="S22" s="54">
        <v>1654382.13</v>
      </c>
      <c r="T22" s="54">
        <v>118235</v>
      </c>
      <c r="U22" s="54">
        <v>5046.79</v>
      </c>
      <c r="V22" s="54"/>
      <c r="W22" s="54">
        <v>2127444.5</v>
      </c>
      <c r="X22" s="54"/>
      <c r="Y22" s="54">
        <v>218340</v>
      </c>
      <c r="Z22" s="281">
        <v>3091647</v>
      </c>
      <c r="AA22" s="281"/>
      <c r="AB22" s="281"/>
      <c r="AC22" s="281"/>
      <c r="AD22" s="281">
        <v>798693.38</v>
      </c>
      <c r="AE22" s="281">
        <v>38603.25</v>
      </c>
      <c r="AF22" s="281"/>
      <c r="AG22" s="281"/>
      <c r="AH22" s="281"/>
    </row>
    <row r="23" spans="1:34" x14ac:dyDescent="0.2">
      <c r="A23" s="278" t="s">
        <v>1520</v>
      </c>
      <c r="B23" s="279">
        <v>466140.91</v>
      </c>
      <c r="C23" s="279">
        <v>47594.05</v>
      </c>
      <c r="D23" s="279">
        <v>309060.56</v>
      </c>
      <c r="E23" s="279"/>
      <c r="F23" s="278"/>
      <c r="G23" s="278">
        <v>1723604</v>
      </c>
      <c r="H23" s="278">
        <v>612299.5</v>
      </c>
      <c r="I23" s="278"/>
      <c r="J23" s="278"/>
      <c r="K23" s="280">
        <v>21462</v>
      </c>
      <c r="L23" s="280">
        <v>96269.74</v>
      </c>
      <c r="M23" s="280">
        <v>52466</v>
      </c>
      <c r="N23" s="280"/>
      <c r="O23" s="278"/>
      <c r="P23" s="278"/>
      <c r="Q23" s="278">
        <v>46650.44</v>
      </c>
      <c r="R23" s="278">
        <v>3847094.62</v>
      </c>
      <c r="S23" s="54">
        <v>1086696.05</v>
      </c>
      <c r="T23" s="54">
        <v>156039</v>
      </c>
      <c r="U23" s="54">
        <v>681.58</v>
      </c>
      <c r="V23" s="54"/>
      <c r="W23" s="54">
        <v>1785556</v>
      </c>
      <c r="X23" s="54"/>
      <c r="Y23" s="54">
        <v>146636</v>
      </c>
      <c r="Z23" s="281">
        <v>2463906</v>
      </c>
      <c r="AA23" s="281"/>
      <c r="AB23" s="281"/>
      <c r="AC23" s="281"/>
      <c r="AD23" s="281">
        <v>766203.93</v>
      </c>
      <c r="AE23" s="281">
        <v>68524.66</v>
      </c>
      <c r="AF23" s="281"/>
      <c r="AG23" s="281"/>
      <c r="AH23" s="281"/>
    </row>
    <row r="24" spans="1:34" x14ac:dyDescent="0.2">
      <c r="A24" s="278" t="s">
        <v>1521</v>
      </c>
      <c r="B24" s="279">
        <v>2450981.5099999998</v>
      </c>
      <c r="C24" s="279">
        <v>122584.83</v>
      </c>
      <c r="D24" s="279">
        <v>669218.01</v>
      </c>
      <c r="E24" s="279"/>
      <c r="F24" s="278"/>
      <c r="G24" s="278">
        <v>4</v>
      </c>
      <c r="H24" s="278">
        <v>462823.47</v>
      </c>
      <c r="I24" s="278"/>
      <c r="J24" s="278"/>
      <c r="K24" s="280">
        <v>4500</v>
      </c>
      <c r="L24" s="280">
        <v>195758.33</v>
      </c>
      <c r="M24" s="280">
        <v>33590</v>
      </c>
      <c r="N24" s="280"/>
      <c r="O24" s="278"/>
      <c r="P24" s="278"/>
      <c r="Q24" s="278">
        <v>87</v>
      </c>
      <c r="R24" s="278">
        <v>2781867.7</v>
      </c>
      <c r="S24" s="54">
        <v>2119013.63</v>
      </c>
      <c r="T24" s="54">
        <v>18300</v>
      </c>
      <c r="U24" s="54">
        <v>4493.51</v>
      </c>
      <c r="V24" s="54"/>
      <c r="W24" s="54">
        <v>2363812.5</v>
      </c>
      <c r="X24" s="54"/>
      <c r="Y24" s="54">
        <v>245428</v>
      </c>
      <c r="Z24" s="281">
        <v>3328431.5</v>
      </c>
      <c r="AA24" s="281"/>
      <c r="AB24" s="281"/>
      <c r="AC24" s="281"/>
      <c r="AD24" s="281">
        <v>1076273.5</v>
      </c>
      <c r="AE24" s="281">
        <v>197422.82</v>
      </c>
      <c r="AF24" s="281"/>
      <c r="AG24" s="281"/>
      <c r="AH24" s="281"/>
    </row>
    <row r="25" spans="1:34" x14ac:dyDescent="0.2">
      <c r="A25" s="278" t="s">
        <v>1522</v>
      </c>
      <c r="B25" s="279">
        <v>1133350.23</v>
      </c>
      <c r="C25" s="279">
        <v>27959.46</v>
      </c>
      <c r="D25" s="279">
        <v>340526.63</v>
      </c>
      <c r="E25" s="279"/>
      <c r="F25" s="278"/>
      <c r="G25" s="278">
        <v>640117.06999999995</v>
      </c>
      <c r="H25" s="278">
        <v>371990.03</v>
      </c>
      <c r="I25" s="278"/>
      <c r="J25" s="278"/>
      <c r="K25" s="280">
        <v>3500</v>
      </c>
      <c r="L25" s="280">
        <v>132213.07999999999</v>
      </c>
      <c r="M25" s="280">
        <v>15000</v>
      </c>
      <c r="N25" s="280"/>
      <c r="O25" s="278"/>
      <c r="P25" s="278"/>
      <c r="Q25" s="278">
        <v>138644.53</v>
      </c>
      <c r="R25" s="278">
        <v>1887309.56</v>
      </c>
      <c r="S25" s="54">
        <v>925307.38</v>
      </c>
      <c r="T25" s="54"/>
      <c r="U25" s="54">
        <v>1949.48</v>
      </c>
      <c r="V25" s="54"/>
      <c r="W25" s="54">
        <v>1947941</v>
      </c>
      <c r="X25" s="54"/>
      <c r="Y25" s="54">
        <v>179526</v>
      </c>
      <c r="Z25" s="281">
        <v>2357468</v>
      </c>
      <c r="AA25" s="281"/>
      <c r="AB25" s="281"/>
      <c r="AC25" s="281"/>
      <c r="AD25" s="281">
        <v>683034.94</v>
      </c>
      <c r="AE25" s="281">
        <v>153630.39999999999</v>
      </c>
      <c r="AF25" s="281"/>
      <c r="AG25" s="281"/>
      <c r="AH25" s="281"/>
    </row>
    <row r="26" spans="1:34" x14ac:dyDescent="0.2">
      <c r="A26" s="278" t="s">
        <v>1523</v>
      </c>
      <c r="B26" s="279">
        <v>1252701.43</v>
      </c>
      <c r="C26" s="279">
        <v>36553.199999999997</v>
      </c>
      <c r="D26" s="279">
        <v>274985.88</v>
      </c>
      <c r="E26" s="279"/>
      <c r="F26" s="278"/>
      <c r="G26" s="278">
        <v>1299952.3</v>
      </c>
      <c r="H26" s="278">
        <v>286892</v>
      </c>
      <c r="I26" s="278"/>
      <c r="J26" s="278"/>
      <c r="K26" s="280">
        <v>0</v>
      </c>
      <c r="L26" s="280">
        <v>71351.34</v>
      </c>
      <c r="M26" s="280">
        <v>34.92</v>
      </c>
      <c r="N26" s="280"/>
      <c r="O26" s="278"/>
      <c r="P26" s="278"/>
      <c r="Q26" s="278">
        <v>129945.46</v>
      </c>
      <c r="R26" s="278">
        <v>2302867.0299999998</v>
      </c>
      <c r="S26" s="54">
        <v>741516.91</v>
      </c>
      <c r="T26" s="54"/>
      <c r="U26" s="54">
        <v>2327.37</v>
      </c>
      <c r="V26" s="54"/>
      <c r="W26" s="54">
        <v>959273</v>
      </c>
      <c r="X26" s="54"/>
      <c r="Y26" s="54">
        <v>109900</v>
      </c>
      <c r="Z26" s="281">
        <v>1241140</v>
      </c>
      <c r="AA26" s="281"/>
      <c r="AB26" s="281"/>
      <c r="AC26" s="281"/>
      <c r="AD26" s="281">
        <v>520711.03</v>
      </c>
      <c r="AE26" s="281">
        <v>128733.47</v>
      </c>
      <c r="AF26" s="281"/>
      <c r="AG26" s="281"/>
      <c r="AH26" s="281"/>
    </row>
    <row r="27" spans="1:34" x14ac:dyDescent="0.2">
      <c r="A27" s="278" t="s">
        <v>1524</v>
      </c>
      <c r="B27" s="279">
        <v>673913.86</v>
      </c>
      <c r="C27" s="279">
        <v>357120.05</v>
      </c>
      <c r="D27" s="279">
        <v>304226.2</v>
      </c>
      <c r="E27" s="279"/>
      <c r="F27" s="278"/>
      <c r="G27" s="278">
        <v>3587055.16</v>
      </c>
      <c r="H27" s="278">
        <v>882757.48</v>
      </c>
      <c r="I27" s="278"/>
      <c r="J27" s="278"/>
      <c r="K27" s="280">
        <v>3500</v>
      </c>
      <c r="L27" s="280">
        <v>109394.74</v>
      </c>
      <c r="M27" s="280">
        <v>20465</v>
      </c>
      <c r="N27" s="280"/>
      <c r="O27" s="278"/>
      <c r="P27" s="278"/>
      <c r="Q27" s="278">
        <v>-7625</v>
      </c>
      <c r="R27" s="278">
        <v>1722667.58</v>
      </c>
      <c r="S27" s="54">
        <v>1230458.3799999999</v>
      </c>
      <c r="T27" s="54"/>
      <c r="U27" s="54">
        <v>1470.93</v>
      </c>
      <c r="V27" s="54"/>
      <c r="W27" s="54">
        <v>875238</v>
      </c>
      <c r="X27" s="54"/>
      <c r="Y27" s="54">
        <v>127700</v>
      </c>
      <c r="Z27" s="281">
        <v>1585138</v>
      </c>
      <c r="AA27" s="281"/>
      <c r="AB27" s="281"/>
      <c r="AC27" s="281"/>
      <c r="AD27" s="281">
        <v>701516.48</v>
      </c>
      <c r="AE27" s="281">
        <v>19293.32</v>
      </c>
      <c r="AF27" s="281"/>
      <c r="AG27" s="281"/>
      <c r="AH27" s="281"/>
    </row>
    <row r="28" spans="1:34" x14ac:dyDescent="0.2">
      <c r="A28" s="278" t="s">
        <v>1525</v>
      </c>
      <c r="B28" s="279">
        <v>1279484.9099999999</v>
      </c>
      <c r="C28" s="279">
        <v>84971.73</v>
      </c>
      <c r="D28" s="279">
        <v>225445.76000000001</v>
      </c>
      <c r="E28" s="279"/>
      <c r="F28" s="278"/>
      <c r="G28" s="278">
        <v>151665.76999999999</v>
      </c>
      <c r="H28" s="278">
        <v>380641.5</v>
      </c>
      <c r="I28" s="278"/>
      <c r="J28" s="278"/>
      <c r="K28" s="280"/>
      <c r="L28" s="280">
        <v>97123.72</v>
      </c>
      <c r="M28" s="280">
        <v>19587</v>
      </c>
      <c r="N28" s="280"/>
      <c r="O28" s="278"/>
      <c r="P28" s="278"/>
      <c r="Q28" s="278"/>
      <c r="R28" s="278">
        <v>2074532.05</v>
      </c>
      <c r="S28" s="54">
        <v>672055.07</v>
      </c>
      <c r="T28" s="54"/>
      <c r="U28" s="54">
        <v>2368.0300000000002</v>
      </c>
      <c r="V28" s="54"/>
      <c r="W28" s="54">
        <v>1536003</v>
      </c>
      <c r="X28" s="54"/>
      <c r="Y28" s="54">
        <v>100100</v>
      </c>
      <c r="Z28" s="281">
        <v>1896553</v>
      </c>
      <c r="AA28" s="281"/>
      <c r="AB28" s="281"/>
      <c r="AC28" s="281"/>
      <c r="AD28" s="281">
        <v>413626.7</v>
      </c>
      <c r="AE28" s="281">
        <v>72711.73</v>
      </c>
      <c r="AF28" s="281"/>
      <c r="AG28" s="281"/>
      <c r="AH28" s="281"/>
    </row>
    <row r="29" spans="1:34" x14ac:dyDescent="0.2">
      <c r="A29" s="278" t="s">
        <v>1526</v>
      </c>
      <c r="B29" s="279">
        <v>667858.81000000006</v>
      </c>
      <c r="C29" s="279">
        <v>121360.33</v>
      </c>
      <c r="D29" s="279">
        <v>233408.44</v>
      </c>
      <c r="E29" s="279"/>
      <c r="F29" s="278"/>
      <c r="G29" s="278">
        <v>737926.4</v>
      </c>
      <c r="H29" s="278">
        <v>859754.95</v>
      </c>
      <c r="I29" s="278"/>
      <c r="J29" s="278"/>
      <c r="K29" s="280">
        <v>9150</v>
      </c>
      <c r="L29" s="280">
        <v>126659.71</v>
      </c>
      <c r="M29" s="280">
        <v>30000</v>
      </c>
      <c r="N29" s="280"/>
      <c r="O29" s="278"/>
      <c r="P29" s="278"/>
      <c r="Q29" s="278">
        <v>155954.07</v>
      </c>
      <c r="R29" s="278">
        <v>900591.29</v>
      </c>
      <c r="S29" s="54">
        <v>816876.15</v>
      </c>
      <c r="T29" s="54"/>
      <c r="U29" s="54">
        <v>1351.81</v>
      </c>
      <c r="V29" s="54"/>
      <c r="W29" s="54">
        <v>1192772</v>
      </c>
      <c r="X29" s="54"/>
      <c r="Y29" s="54">
        <v>106300</v>
      </c>
      <c r="Z29" s="281">
        <v>1472322</v>
      </c>
      <c r="AA29" s="281"/>
      <c r="AB29" s="281"/>
      <c r="AC29" s="281"/>
      <c r="AD29" s="281">
        <v>700845.03</v>
      </c>
      <c r="AE29" s="281">
        <v>288036.58</v>
      </c>
      <c r="AF29" s="281"/>
      <c r="AG29" s="281"/>
      <c r="AH29" s="281">
        <v>1000</v>
      </c>
    </row>
    <row r="30" spans="1:34" x14ac:dyDescent="0.2">
      <c r="A30" s="278" t="s">
        <v>1527</v>
      </c>
      <c r="B30" s="279">
        <v>1366427.19</v>
      </c>
      <c r="C30" s="279">
        <v>55357.5</v>
      </c>
      <c r="D30" s="279">
        <v>242480.77</v>
      </c>
      <c r="E30" s="279"/>
      <c r="F30" s="278"/>
      <c r="G30" s="278">
        <v>768144.78</v>
      </c>
      <c r="H30" s="278">
        <v>1176994.3899999999</v>
      </c>
      <c r="I30" s="278"/>
      <c r="J30" s="278"/>
      <c r="K30" s="280">
        <v>72173</v>
      </c>
      <c r="L30" s="280">
        <v>98221</v>
      </c>
      <c r="M30" s="280">
        <v>5000</v>
      </c>
      <c r="N30" s="280">
        <v>902.06</v>
      </c>
      <c r="O30" s="278">
        <v>15000</v>
      </c>
      <c r="P30" s="278"/>
      <c r="Q30" s="278">
        <v>65774</v>
      </c>
      <c r="R30" s="278">
        <v>2673935.1</v>
      </c>
      <c r="S30" s="54">
        <v>1222255.53</v>
      </c>
      <c r="T30" s="54">
        <v>70450</v>
      </c>
      <c r="U30" s="54">
        <v>2726.41</v>
      </c>
      <c r="V30" s="54"/>
      <c r="W30" s="54">
        <v>1268091.6000000001</v>
      </c>
      <c r="X30" s="54"/>
      <c r="Y30" s="54">
        <v>205300</v>
      </c>
      <c r="Z30" s="281">
        <v>1960231.6</v>
      </c>
      <c r="AA30" s="281"/>
      <c r="AB30" s="281"/>
      <c r="AC30" s="281"/>
      <c r="AD30" s="281">
        <v>624165.9</v>
      </c>
      <c r="AE30" s="281">
        <v>228687.81</v>
      </c>
      <c r="AF30" s="281"/>
      <c r="AG30" s="281"/>
      <c r="AH30" s="281"/>
    </row>
    <row r="31" spans="1:34" x14ac:dyDescent="0.2">
      <c r="A31" s="278" t="s">
        <v>1528</v>
      </c>
      <c r="B31" s="279">
        <v>2080439.86</v>
      </c>
      <c r="C31" s="279">
        <v>49364</v>
      </c>
      <c r="D31" s="279">
        <v>278051.33</v>
      </c>
      <c r="E31" s="279"/>
      <c r="F31" s="278"/>
      <c r="G31" s="278">
        <v>219463</v>
      </c>
      <c r="H31" s="278">
        <v>36691.379999999997</v>
      </c>
      <c r="I31" s="278"/>
      <c r="J31" s="278"/>
      <c r="K31" s="280">
        <v>71410</v>
      </c>
      <c r="L31" s="280">
        <v>65170</v>
      </c>
      <c r="M31" s="280">
        <v>15000</v>
      </c>
      <c r="N31" s="280"/>
      <c r="O31" s="278"/>
      <c r="P31" s="278"/>
      <c r="Q31" s="278">
        <v>167003.94</v>
      </c>
      <c r="R31" s="278">
        <v>1942985.43</v>
      </c>
      <c r="S31" s="54">
        <v>1044678.56</v>
      </c>
      <c r="T31" s="54"/>
      <c r="U31" s="54">
        <v>3508.01</v>
      </c>
      <c r="V31" s="54"/>
      <c r="W31" s="54">
        <v>957754</v>
      </c>
      <c r="X31" s="54"/>
      <c r="Y31" s="54">
        <v>88700</v>
      </c>
      <c r="Z31" s="281">
        <v>1224589</v>
      </c>
      <c r="AA31" s="281"/>
      <c r="AB31" s="281"/>
      <c r="AC31" s="281"/>
      <c r="AD31" s="281">
        <v>577962.47</v>
      </c>
      <c r="AE31" s="281">
        <v>70499.69</v>
      </c>
      <c r="AF31" s="281"/>
      <c r="AG31" s="281"/>
      <c r="AH31" s="281"/>
    </row>
    <row r="32" spans="1:34" x14ac:dyDescent="0.2">
      <c r="A32" s="278" t="s">
        <v>1529</v>
      </c>
      <c r="B32" s="279">
        <v>957649.86</v>
      </c>
      <c r="C32" s="279">
        <v>148998.62</v>
      </c>
      <c r="D32" s="279">
        <v>326013.78999999998</v>
      </c>
      <c r="E32" s="279"/>
      <c r="F32" s="278"/>
      <c r="G32" s="278">
        <v>34877.47</v>
      </c>
      <c r="H32" s="278">
        <v>110422.74</v>
      </c>
      <c r="I32" s="278"/>
      <c r="J32" s="278"/>
      <c r="K32" s="280"/>
      <c r="L32" s="280">
        <v>84200</v>
      </c>
      <c r="M32" s="280">
        <v>15000</v>
      </c>
      <c r="N32" s="280">
        <v>0</v>
      </c>
      <c r="O32" s="278"/>
      <c r="P32" s="278"/>
      <c r="Q32" s="278">
        <v>161487.57999999999</v>
      </c>
      <c r="R32" s="278">
        <v>2306439.37</v>
      </c>
      <c r="S32" s="54">
        <v>1055133.06</v>
      </c>
      <c r="T32" s="54"/>
      <c r="U32" s="54">
        <v>1688.15</v>
      </c>
      <c r="V32" s="54"/>
      <c r="W32" s="54">
        <v>1359624</v>
      </c>
      <c r="X32" s="54"/>
      <c r="Y32" s="54">
        <v>95200</v>
      </c>
      <c r="Z32" s="281">
        <v>1770980</v>
      </c>
      <c r="AA32" s="281"/>
      <c r="AB32" s="281"/>
      <c r="AC32" s="281"/>
      <c r="AD32" s="281">
        <v>663266.89</v>
      </c>
      <c r="AE32" s="281">
        <v>11917.9</v>
      </c>
      <c r="AF32" s="281"/>
      <c r="AG32" s="281"/>
      <c r="AH32" s="281"/>
    </row>
    <row r="33" spans="1:34" x14ac:dyDescent="0.2">
      <c r="A33" s="278" t="s">
        <v>1530</v>
      </c>
      <c r="B33" s="279">
        <v>927469.88</v>
      </c>
      <c r="C33" s="279">
        <v>12531.67</v>
      </c>
      <c r="D33" s="279">
        <v>227917.91</v>
      </c>
      <c r="E33" s="279"/>
      <c r="F33" s="278"/>
      <c r="G33" s="278">
        <v>436329.05</v>
      </c>
      <c r="H33" s="278">
        <v>267694.44</v>
      </c>
      <c r="I33" s="278"/>
      <c r="J33" s="278"/>
      <c r="K33" s="280">
        <v>11924</v>
      </c>
      <c r="L33" s="280">
        <v>59778.86</v>
      </c>
      <c r="M33" s="280">
        <v>51747.68</v>
      </c>
      <c r="N33" s="280">
        <v>28.99</v>
      </c>
      <c r="O33" s="278">
        <v>12430</v>
      </c>
      <c r="P33" s="278"/>
      <c r="Q33" s="278">
        <v>-13286.26</v>
      </c>
      <c r="R33" s="278">
        <v>1600056.47</v>
      </c>
      <c r="S33" s="54">
        <v>861706.94</v>
      </c>
      <c r="T33" s="54"/>
      <c r="U33" s="54">
        <v>1403.64</v>
      </c>
      <c r="V33" s="54"/>
      <c r="W33" s="54">
        <v>984420.5</v>
      </c>
      <c r="X33" s="54"/>
      <c r="Y33" s="54">
        <v>78300</v>
      </c>
      <c r="Z33" s="281">
        <v>1257820.5</v>
      </c>
      <c r="AA33" s="281"/>
      <c r="AB33" s="281"/>
      <c r="AC33" s="281"/>
      <c r="AD33" s="281">
        <v>446147.5</v>
      </c>
      <c r="AE33" s="281">
        <v>126771.88</v>
      </c>
      <c r="AF33" s="281"/>
      <c r="AG33" s="281"/>
      <c r="AH33" s="281"/>
    </row>
    <row r="34" spans="1:34" x14ac:dyDescent="0.2">
      <c r="A34" s="278" t="s">
        <v>1676</v>
      </c>
      <c r="B34" s="279">
        <v>790347.5</v>
      </c>
      <c r="C34" s="279">
        <v>263356.28999999998</v>
      </c>
      <c r="D34" s="279">
        <v>358586.55</v>
      </c>
      <c r="E34" s="279"/>
      <c r="F34" s="278"/>
      <c r="G34" s="278">
        <v>640628.53</v>
      </c>
      <c r="H34" s="278">
        <v>471556.04</v>
      </c>
      <c r="I34" s="278"/>
      <c r="J34" s="278"/>
      <c r="K34" s="280">
        <v>30588</v>
      </c>
      <c r="L34" s="280">
        <v>58724.44</v>
      </c>
      <c r="M34" s="280">
        <v>15094</v>
      </c>
      <c r="N34" s="280"/>
      <c r="O34" s="278"/>
      <c r="P34" s="278"/>
      <c r="Q34" s="278">
        <v>476258.16</v>
      </c>
      <c r="R34" s="278">
        <v>2970314.75</v>
      </c>
      <c r="S34" s="54">
        <v>1117184.79</v>
      </c>
      <c r="T34" s="54"/>
      <c r="U34" s="54">
        <v>1592.9</v>
      </c>
      <c r="V34" s="54"/>
      <c r="W34" s="54">
        <v>848802.5</v>
      </c>
      <c r="X34" s="54"/>
      <c r="Y34" s="54">
        <v>157950</v>
      </c>
      <c r="Z34" s="281">
        <v>1348182.5</v>
      </c>
      <c r="AA34" s="281"/>
      <c r="AB34" s="281"/>
      <c r="AC34" s="281"/>
      <c r="AD34" s="281">
        <v>779928.95</v>
      </c>
      <c r="AE34" s="281">
        <v>100695.51</v>
      </c>
      <c r="AF34" s="281"/>
      <c r="AG34" s="281"/>
      <c r="AH34" s="281"/>
    </row>
    <row r="35" spans="1:34" x14ac:dyDescent="0.2">
      <c r="A35" s="278" t="s">
        <v>1677</v>
      </c>
      <c r="B35" s="279">
        <v>1496066.81</v>
      </c>
      <c r="C35" s="279">
        <v>219453.5</v>
      </c>
      <c r="D35" s="279">
        <v>283092.7</v>
      </c>
      <c r="E35" s="279"/>
      <c r="F35" s="278"/>
      <c r="G35" s="278">
        <v>771855.33</v>
      </c>
      <c r="H35" s="278">
        <v>524382.54</v>
      </c>
      <c r="I35" s="278"/>
      <c r="J35" s="278"/>
      <c r="K35" s="280"/>
      <c r="L35" s="280">
        <v>77127.47</v>
      </c>
      <c r="M35" s="280">
        <v>5000</v>
      </c>
      <c r="N35" s="280"/>
      <c r="O35" s="278"/>
      <c r="P35" s="278"/>
      <c r="Q35" s="278">
        <v>471227.43</v>
      </c>
      <c r="R35" s="278">
        <v>3203233.17</v>
      </c>
      <c r="S35" s="54">
        <v>1124905.9099999999</v>
      </c>
      <c r="T35" s="54">
        <v>307430</v>
      </c>
      <c r="U35" s="54">
        <v>2647.99</v>
      </c>
      <c r="V35" s="54"/>
      <c r="W35" s="54">
        <v>574515</v>
      </c>
      <c r="X35" s="54"/>
      <c r="Y35" s="54">
        <v>138896</v>
      </c>
      <c r="Z35" s="281">
        <v>1062586</v>
      </c>
      <c r="AA35" s="281"/>
      <c r="AB35" s="281"/>
      <c r="AC35" s="281"/>
      <c r="AD35" s="281">
        <v>724037.27</v>
      </c>
      <c r="AE35" s="281">
        <v>82479.08</v>
      </c>
      <c r="AF35" s="281"/>
      <c r="AG35" s="281"/>
      <c r="AH35" s="281"/>
    </row>
    <row r="36" spans="1:34" x14ac:dyDescent="0.2">
      <c r="A36" s="278" t="s">
        <v>1678</v>
      </c>
      <c r="B36" s="279">
        <v>785980.17</v>
      </c>
      <c r="C36" s="279">
        <v>47070.61</v>
      </c>
      <c r="D36" s="279">
        <v>126508.08</v>
      </c>
      <c r="E36" s="279"/>
      <c r="F36" s="278"/>
      <c r="G36" s="278">
        <v>73090.759999999995</v>
      </c>
      <c r="H36" s="278">
        <v>247449.91</v>
      </c>
      <c r="I36" s="278"/>
      <c r="J36" s="278"/>
      <c r="K36" s="280"/>
      <c r="L36" s="280">
        <v>67672.14</v>
      </c>
      <c r="M36" s="280">
        <v>12226</v>
      </c>
      <c r="N36" s="280"/>
      <c r="O36" s="278"/>
      <c r="P36" s="278"/>
      <c r="Q36" s="278">
        <v>70746</v>
      </c>
      <c r="R36" s="278">
        <v>2001291.5</v>
      </c>
      <c r="S36" s="54">
        <v>630536.18999999994</v>
      </c>
      <c r="T36" s="54"/>
      <c r="U36" s="54"/>
      <c r="V36" s="54"/>
      <c r="W36" s="54">
        <v>653219</v>
      </c>
      <c r="X36" s="54"/>
      <c r="Y36" s="54">
        <v>109800</v>
      </c>
      <c r="Z36" s="281">
        <v>935561</v>
      </c>
      <c r="AA36" s="281"/>
      <c r="AB36" s="281"/>
      <c r="AC36" s="281"/>
      <c r="AD36" s="281">
        <v>345798</v>
      </c>
      <c r="AE36" s="281">
        <v>86131.29</v>
      </c>
      <c r="AF36" s="281"/>
      <c r="AG36" s="281"/>
      <c r="AH36" s="281"/>
    </row>
    <row r="37" spans="1:34" x14ac:dyDescent="0.2">
      <c r="A37" s="278" t="s">
        <v>1704</v>
      </c>
      <c r="B37" s="279">
        <v>1022243.9</v>
      </c>
      <c r="C37" s="279">
        <v>123083.96</v>
      </c>
      <c r="D37" s="279">
        <v>215597.89</v>
      </c>
      <c r="E37" s="279"/>
      <c r="F37" s="278"/>
      <c r="G37" s="278">
        <v>1715441.1</v>
      </c>
      <c r="H37" s="278">
        <v>942896.34</v>
      </c>
      <c r="I37" s="278"/>
      <c r="J37" s="278"/>
      <c r="K37" s="280">
        <v>6000</v>
      </c>
      <c r="L37" s="280">
        <v>89853.93</v>
      </c>
      <c r="M37" s="280">
        <v>1982.64</v>
      </c>
      <c r="N37" s="280"/>
      <c r="O37" s="278"/>
      <c r="P37" s="278"/>
      <c r="Q37" s="278">
        <v>478666.07</v>
      </c>
      <c r="R37" s="278">
        <v>3800882.66</v>
      </c>
      <c r="S37" s="54">
        <v>959365.55</v>
      </c>
      <c r="T37" s="54"/>
      <c r="U37" s="54">
        <v>0.61</v>
      </c>
      <c r="V37" s="54"/>
      <c r="W37" s="54">
        <v>111090</v>
      </c>
      <c r="X37" s="54"/>
      <c r="Y37" s="54">
        <v>105000</v>
      </c>
      <c r="Z37" s="281">
        <v>506803</v>
      </c>
      <c r="AA37" s="281"/>
      <c r="AB37" s="281"/>
      <c r="AC37" s="281"/>
      <c r="AD37" s="281">
        <v>647107.77</v>
      </c>
      <c r="AE37" s="281">
        <v>1046192.85</v>
      </c>
      <c r="AF37" s="281"/>
      <c r="AG37" s="281"/>
      <c r="AH37" s="281"/>
    </row>
    <row r="38" spans="1:34" x14ac:dyDescent="0.2">
      <c r="A38" s="278" t="s">
        <v>1531</v>
      </c>
      <c r="B38" s="279">
        <v>856809.44</v>
      </c>
      <c r="C38" s="279">
        <v>45783</v>
      </c>
      <c r="D38" s="279">
        <v>117723.52</v>
      </c>
      <c r="E38" s="279"/>
      <c r="F38" s="278"/>
      <c r="G38" s="278">
        <v>506156.93</v>
      </c>
      <c r="H38" s="278">
        <v>293387.13</v>
      </c>
      <c r="I38" s="278"/>
      <c r="J38" s="278"/>
      <c r="K38" s="280">
        <v>2200</v>
      </c>
      <c r="L38" s="280">
        <v>59464.79</v>
      </c>
      <c r="M38" s="280">
        <v>182880</v>
      </c>
      <c r="N38" s="280">
        <v>271.02999999999997</v>
      </c>
      <c r="O38" s="278"/>
      <c r="P38" s="278"/>
      <c r="Q38" s="278">
        <v>-121579.41</v>
      </c>
      <c r="R38" s="278">
        <v>2024806.3999999999</v>
      </c>
      <c r="S38" s="54">
        <v>1058222.58</v>
      </c>
      <c r="T38" s="54">
        <v>5000</v>
      </c>
      <c r="U38" s="54">
        <v>1409.93</v>
      </c>
      <c r="V38" s="54"/>
      <c r="W38" s="54">
        <v>730467.5</v>
      </c>
      <c r="X38" s="54"/>
      <c r="Y38" s="54">
        <v>158405.57</v>
      </c>
      <c r="Z38" s="281">
        <v>1090167.5</v>
      </c>
      <c r="AA38" s="281"/>
      <c r="AB38" s="281"/>
      <c r="AC38" s="281"/>
      <c r="AD38" s="281">
        <v>499919.27</v>
      </c>
      <c r="AE38" s="281">
        <v>183216.63</v>
      </c>
      <c r="AF38" s="281"/>
      <c r="AG38" s="281"/>
      <c r="AH38" s="281">
        <v>30872.5</v>
      </c>
    </row>
    <row r="39" spans="1:34" x14ac:dyDescent="0.2">
      <c r="A39" s="278" t="s">
        <v>1532</v>
      </c>
      <c r="B39" s="279">
        <v>1181470</v>
      </c>
      <c r="C39" s="279">
        <v>26722.12</v>
      </c>
      <c r="D39" s="279">
        <v>94067.9</v>
      </c>
      <c r="E39" s="279"/>
      <c r="F39" s="278"/>
      <c r="G39" s="278">
        <v>491206.81</v>
      </c>
      <c r="H39" s="278">
        <v>329155.25</v>
      </c>
      <c r="I39" s="278"/>
      <c r="J39" s="278"/>
      <c r="K39" s="280">
        <v>21950</v>
      </c>
      <c r="L39" s="280">
        <v>77028.53</v>
      </c>
      <c r="M39" s="280">
        <v>88400</v>
      </c>
      <c r="N39" s="280">
        <v>0</v>
      </c>
      <c r="O39" s="278"/>
      <c r="P39" s="278"/>
      <c r="Q39" s="278">
        <v>15100.23</v>
      </c>
      <c r="R39" s="278">
        <v>2381908.6800000002</v>
      </c>
      <c r="S39" s="54">
        <v>1111744.42</v>
      </c>
      <c r="T39" s="54"/>
      <c r="U39" s="54">
        <v>2081.62</v>
      </c>
      <c r="V39" s="54"/>
      <c r="W39" s="54">
        <v>583100</v>
      </c>
      <c r="X39" s="54"/>
      <c r="Y39" s="54">
        <v>158095.95000000001</v>
      </c>
      <c r="Z39" s="281">
        <v>890350</v>
      </c>
      <c r="AA39" s="281"/>
      <c r="AB39" s="281"/>
      <c r="AC39" s="281"/>
      <c r="AD39" s="281">
        <v>518218.34</v>
      </c>
      <c r="AE39" s="281">
        <v>152145.17000000001</v>
      </c>
      <c r="AF39" s="281"/>
      <c r="AG39" s="281"/>
      <c r="AH39" s="281">
        <v>23195</v>
      </c>
    </row>
    <row r="40" spans="1:34" x14ac:dyDescent="0.2">
      <c r="A40" s="278" t="s">
        <v>1533</v>
      </c>
      <c r="B40" s="279">
        <v>881121.67</v>
      </c>
      <c r="C40" s="279">
        <v>10600</v>
      </c>
      <c r="D40" s="279">
        <v>137697.47</v>
      </c>
      <c r="E40" s="279"/>
      <c r="F40" s="278"/>
      <c r="G40" s="278">
        <v>966214.08</v>
      </c>
      <c r="H40" s="278">
        <v>315536.40000000002</v>
      </c>
      <c r="I40" s="278"/>
      <c r="J40" s="278"/>
      <c r="K40" s="280">
        <v>3000</v>
      </c>
      <c r="L40" s="280">
        <v>88208.82</v>
      </c>
      <c r="M40" s="280"/>
      <c r="N40" s="280"/>
      <c r="O40" s="278"/>
      <c r="P40" s="278"/>
      <c r="Q40" s="278">
        <v>-481.55</v>
      </c>
      <c r="R40" s="278">
        <v>2692203.68</v>
      </c>
      <c r="S40" s="54">
        <v>1038654.1</v>
      </c>
      <c r="T40" s="54">
        <v>280914</v>
      </c>
      <c r="U40" s="54">
        <v>1087.25</v>
      </c>
      <c r="V40" s="54"/>
      <c r="W40" s="54">
        <v>1546483.02</v>
      </c>
      <c r="X40" s="54"/>
      <c r="Y40" s="54">
        <v>140615.71</v>
      </c>
      <c r="Z40" s="281">
        <v>1900933.02</v>
      </c>
      <c r="AA40" s="281"/>
      <c r="AB40" s="281"/>
      <c r="AC40" s="281"/>
      <c r="AD40" s="281">
        <v>526677.02</v>
      </c>
      <c r="AE40" s="281">
        <v>232822.93</v>
      </c>
      <c r="AF40" s="281"/>
      <c r="AG40" s="281"/>
      <c r="AH40" s="281">
        <v>5000</v>
      </c>
    </row>
    <row r="41" spans="1:34" x14ac:dyDescent="0.2">
      <c r="A41" s="278" t="s">
        <v>1534</v>
      </c>
      <c r="B41" s="279">
        <v>286302.64</v>
      </c>
      <c r="C41" s="279">
        <v>6994.4</v>
      </c>
      <c r="D41" s="279">
        <v>54649.68</v>
      </c>
      <c r="E41" s="279"/>
      <c r="F41" s="278"/>
      <c r="G41" s="278">
        <v>455498.38</v>
      </c>
      <c r="H41" s="278">
        <v>294043.02</v>
      </c>
      <c r="I41" s="278"/>
      <c r="J41" s="278"/>
      <c r="K41" s="280">
        <v>3500</v>
      </c>
      <c r="L41" s="280">
        <v>35236</v>
      </c>
      <c r="M41" s="280">
        <v>10000</v>
      </c>
      <c r="N41" s="280">
        <v>305.08</v>
      </c>
      <c r="O41" s="278"/>
      <c r="P41" s="278"/>
      <c r="Q41" s="278">
        <v>-8208</v>
      </c>
      <c r="R41" s="278">
        <v>2888756.2</v>
      </c>
      <c r="S41" s="54">
        <v>893236.14</v>
      </c>
      <c r="T41" s="54"/>
      <c r="U41" s="54">
        <v>509.33</v>
      </c>
      <c r="V41" s="54"/>
      <c r="W41" s="54">
        <v>980812</v>
      </c>
      <c r="X41" s="54"/>
      <c r="Y41" s="54">
        <v>155605.71</v>
      </c>
      <c r="Z41" s="281">
        <v>1330812</v>
      </c>
      <c r="AA41" s="281"/>
      <c r="AB41" s="281"/>
      <c r="AC41" s="281">
        <v>4400</v>
      </c>
      <c r="AD41" s="281">
        <v>538932.53</v>
      </c>
      <c r="AE41" s="281">
        <v>130492.97</v>
      </c>
      <c r="AF41" s="281"/>
      <c r="AG41" s="281"/>
      <c r="AH41" s="281">
        <v>3075</v>
      </c>
    </row>
    <row r="42" spans="1:34" x14ac:dyDescent="0.2">
      <c r="A42" s="278" t="s">
        <v>1535</v>
      </c>
      <c r="B42" s="279">
        <v>773388.67</v>
      </c>
      <c r="C42" s="279">
        <v>72841.850000000006</v>
      </c>
      <c r="D42" s="279">
        <v>49026.48</v>
      </c>
      <c r="E42" s="279"/>
      <c r="F42" s="278"/>
      <c r="G42" s="278">
        <v>608942.07999999996</v>
      </c>
      <c r="H42" s="278">
        <v>472246.15</v>
      </c>
      <c r="I42" s="278"/>
      <c r="J42" s="278"/>
      <c r="K42" s="280">
        <v>4500</v>
      </c>
      <c r="L42" s="280">
        <v>109514.8</v>
      </c>
      <c r="M42" s="280">
        <v>15000</v>
      </c>
      <c r="N42" s="280">
        <v>5630.84</v>
      </c>
      <c r="O42" s="278"/>
      <c r="P42" s="278"/>
      <c r="Q42" s="278">
        <v>-84</v>
      </c>
      <c r="R42" s="278">
        <v>3281518.85</v>
      </c>
      <c r="S42" s="54">
        <v>1841853.94</v>
      </c>
      <c r="T42" s="54"/>
      <c r="U42" s="54">
        <v>1352.91</v>
      </c>
      <c r="V42" s="54"/>
      <c r="W42" s="54">
        <v>1634309.76</v>
      </c>
      <c r="X42" s="54"/>
      <c r="Y42" s="54">
        <v>529044.06000000006</v>
      </c>
      <c r="Z42" s="281">
        <v>2330519.7599999998</v>
      </c>
      <c r="AA42" s="281"/>
      <c r="AB42" s="281"/>
      <c r="AC42" s="281"/>
      <c r="AD42" s="281">
        <v>1084890.69</v>
      </c>
      <c r="AE42" s="281">
        <v>173944.64</v>
      </c>
      <c r="AF42" s="281">
        <v>99917.52</v>
      </c>
      <c r="AG42" s="281"/>
      <c r="AH42" s="281">
        <v>67399</v>
      </c>
    </row>
    <row r="43" spans="1:34" x14ac:dyDescent="0.2">
      <c r="A43" s="278" t="s">
        <v>1536</v>
      </c>
      <c r="B43" s="279">
        <v>1092323.45</v>
      </c>
      <c r="C43" s="279">
        <v>38461.35</v>
      </c>
      <c r="D43" s="279">
        <v>129535.61</v>
      </c>
      <c r="E43" s="279"/>
      <c r="F43" s="278"/>
      <c r="G43" s="278">
        <v>388409.45</v>
      </c>
      <c r="H43" s="278">
        <v>399643.35</v>
      </c>
      <c r="I43" s="278"/>
      <c r="J43" s="278"/>
      <c r="K43" s="280">
        <v>4800</v>
      </c>
      <c r="L43" s="280">
        <v>91156.3</v>
      </c>
      <c r="M43" s="280"/>
      <c r="N43" s="280">
        <v>0</v>
      </c>
      <c r="O43" s="278">
        <v>217450</v>
      </c>
      <c r="P43" s="278"/>
      <c r="Q43" s="278">
        <v>83109.94</v>
      </c>
      <c r="R43" s="278">
        <v>3750097.45</v>
      </c>
      <c r="S43" s="54">
        <v>1679776.93</v>
      </c>
      <c r="T43" s="54"/>
      <c r="U43" s="54">
        <v>1351.86</v>
      </c>
      <c r="V43" s="54"/>
      <c r="W43" s="54">
        <v>1264126.5</v>
      </c>
      <c r="X43" s="54"/>
      <c r="Y43" s="54">
        <v>255492.24</v>
      </c>
      <c r="Z43" s="281">
        <v>1898585.5</v>
      </c>
      <c r="AA43" s="281"/>
      <c r="AB43" s="281"/>
      <c r="AC43" s="281"/>
      <c r="AD43" s="281">
        <v>851943.28</v>
      </c>
      <c r="AE43" s="281">
        <v>237518.86</v>
      </c>
      <c r="AF43" s="281"/>
      <c r="AG43" s="281"/>
      <c r="AH43" s="281">
        <v>57494</v>
      </c>
    </row>
    <row r="44" spans="1:34" x14ac:dyDescent="0.2">
      <c r="A44" s="278" t="s">
        <v>1537</v>
      </c>
      <c r="B44" s="279">
        <v>696086.25</v>
      </c>
      <c r="C44" s="279">
        <v>8017.66</v>
      </c>
      <c r="D44" s="279">
        <v>58168.17</v>
      </c>
      <c r="E44" s="279"/>
      <c r="F44" s="278"/>
      <c r="G44" s="278">
        <v>458872.53</v>
      </c>
      <c r="H44" s="278">
        <v>400858</v>
      </c>
      <c r="I44" s="278"/>
      <c r="J44" s="278"/>
      <c r="K44" s="280">
        <v>36828</v>
      </c>
      <c r="L44" s="280">
        <v>44576.160000000003</v>
      </c>
      <c r="M44" s="280">
        <v>20400</v>
      </c>
      <c r="N44" s="280"/>
      <c r="O44" s="278"/>
      <c r="P44" s="278"/>
      <c r="Q44" s="278">
        <v>63400</v>
      </c>
      <c r="R44" s="278">
        <v>1851653.95</v>
      </c>
      <c r="S44" s="54">
        <v>1023019.66</v>
      </c>
      <c r="T44" s="54"/>
      <c r="U44" s="54">
        <v>1057.42</v>
      </c>
      <c r="V44" s="54"/>
      <c r="W44" s="54">
        <v>487041.93</v>
      </c>
      <c r="X44" s="54"/>
      <c r="Y44" s="54">
        <v>98925.07</v>
      </c>
      <c r="Z44" s="281">
        <v>880931.93</v>
      </c>
      <c r="AA44" s="281"/>
      <c r="AB44" s="281"/>
      <c r="AC44" s="281"/>
      <c r="AD44" s="281">
        <v>476907.14</v>
      </c>
      <c r="AE44" s="281">
        <v>152159.12</v>
      </c>
      <c r="AF44" s="281"/>
      <c r="AG44" s="281"/>
      <c r="AH44" s="281">
        <v>34090</v>
      </c>
    </row>
    <row r="45" spans="1:34" x14ac:dyDescent="0.2">
      <c r="A45" s="278" t="s">
        <v>1679</v>
      </c>
      <c r="B45" s="279">
        <v>227835.12</v>
      </c>
      <c r="C45" s="279">
        <v>10954</v>
      </c>
      <c r="D45" s="279">
        <v>57818.13</v>
      </c>
      <c r="E45" s="279"/>
      <c r="F45" s="278"/>
      <c r="G45" s="278">
        <v>456913.81</v>
      </c>
      <c r="H45" s="278">
        <v>448916.7</v>
      </c>
      <c r="I45" s="278"/>
      <c r="J45" s="278"/>
      <c r="K45" s="280">
        <v>3000</v>
      </c>
      <c r="L45" s="280">
        <v>52162.5</v>
      </c>
      <c r="M45" s="280">
        <v>25000</v>
      </c>
      <c r="N45" s="280"/>
      <c r="O45" s="278"/>
      <c r="P45" s="278"/>
      <c r="Q45" s="278">
        <v>51538.239999999998</v>
      </c>
      <c r="R45" s="278">
        <v>1865771.67</v>
      </c>
      <c r="S45" s="54">
        <v>993456.16</v>
      </c>
      <c r="T45" s="54"/>
      <c r="U45" s="54">
        <v>452</v>
      </c>
      <c r="V45" s="54"/>
      <c r="W45" s="54">
        <v>816864</v>
      </c>
      <c r="X45" s="54"/>
      <c r="Y45" s="54">
        <v>179355.33</v>
      </c>
      <c r="Z45" s="281">
        <v>1057354</v>
      </c>
      <c r="AA45" s="281"/>
      <c r="AB45" s="281">
        <v>3120</v>
      </c>
      <c r="AC45" s="281"/>
      <c r="AD45" s="281">
        <v>650432.93000000005</v>
      </c>
      <c r="AE45" s="281">
        <v>109618.69</v>
      </c>
      <c r="AF45" s="281"/>
      <c r="AG45" s="281"/>
      <c r="AH45" s="281">
        <v>22655</v>
      </c>
    </row>
    <row r="46" spans="1:34" x14ac:dyDescent="0.2">
      <c r="A46" s="278" t="s">
        <v>1680</v>
      </c>
      <c r="B46" s="279">
        <v>364894.52</v>
      </c>
      <c r="C46" s="279">
        <v>4023.05</v>
      </c>
      <c r="D46" s="279">
        <v>39017.96</v>
      </c>
      <c r="E46" s="279"/>
      <c r="F46" s="278"/>
      <c r="G46" s="278">
        <v>578388.24</v>
      </c>
      <c r="H46" s="278">
        <v>255672.26</v>
      </c>
      <c r="I46" s="278"/>
      <c r="J46" s="278"/>
      <c r="K46" s="280">
        <v>0</v>
      </c>
      <c r="L46" s="280">
        <v>33223.1</v>
      </c>
      <c r="M46" s="280"/>
      <c r="N46" s="280">
        <v>5.5</v>
      </c>
      <c r="O46" s="278">
        <v>47300</v>
      </c>
      <c r="P46" s="278"/>
      <c r="Q46" s="278">
        <v>2895.04</v>
      </c>
      <c r="R46" s="278">
        <v>1234901.48</v>
      </c>
      <c r="S46" s="54">
        <v>525522.84</v>
      </c>
      <c r="T46" s="54"/>
      <c r="U46" s="54">
        <v>601.83000000000004</v>
      </c>
      <c r="V46" s="54"/>
      <c r="W46" s="54">
        <v>765446.5</v>
      </c>
      <c r="X46" s="54"/>
      <c r="Y46" s="54">
        <v>282186.03000000003</v>
      </c>
      <c r="Z46" s="281">
        <v>1041086.5</v>
      </c>
      <c r="AA46" s="281"/>
      <c r="AB46" s="281"/>
      <c r="AC46" s="281"/>
      <c r="AD46" s="281">
        <v>508840.32</v>
      </c>
      <c r="AE46" s="281">
        <v>112327.28</v>
      </c>
      <c r="AF46" s="281"/>
      <c r="AG46" s="281">
        <v>2244.52</v>
      </c>
      <c r="AH46" s="281"/>
    </row>
    <row r="47" spans="1:34" x14ac:dyDescent="0.2">
      <c r="A47" s="278" t="s">
        <v>1698</v>
      </c>
      <c r="B47" s="279">
        <v>588135.25</v>
      </c>
      <c r="C47" s="279">
        <v>16337</v>
      </c>
      <c r="D47" s="279">
        <v>99382.91</v>
      </c>
      <c r="E47" s="279"/>
      <c r="F47" s="278"/>
      <c r="G47" s="278">
        <v>1248178.04</v>
      </c>
      <c r="H47" s="278">
        <v>325455.03999999998</v>
      </c>
      <c r="I47" s="278"/>
      <c r="J47" s="278"/>
      <c r="K47" s="280">
        <v>4000</v>
      </c>
      <c r="L47" s="280">
        <v>70663.41</v>
      </c>
      <c r="M47" s="280"/>
      <c r="N47" s="280"/>
      <c r="O47" s="278">
        <v>154510</v>
      </c>
      <c r="P47" s="278"/>
      <c r="Q47" s="278">
        <v>-22574.25</v>
      </c>
      <c r="R47" s="278">
        <v>2300894.7000000002</v>
      </c>
      <c r="S47" s="54">
        <v>1038792.11</v>
      </c>
      <c r="T47" s="54"/>
      <c r="U47" s="54">
        <v>625.5</v>
      </c>
      <c r="V47" s="54"/>
      <c r="W47" s="54">
        <v>555240.69999999995</v>
      </c>
      <c r="X47" s="54"/>
      <c r="Y47" s="54">
        <v>151631.49</v>
      </c>
      <c r="Z47" s="281">
        <v>1062510.7</v>
      </c>
      <c r="AA47" s="281"/>
      <c r="AB47" s="281"/>
      <c r="AC47" s="281"/>
      <c r="AD47" s="281">
        <v>392377</v>
      </c>
      <c r="AE47" s="281">
        <v>147979.26</v>
      </c>
      <c r="AF47" s="281"/>
      <c r="AG47" s="281"/>
      <c r="AH47" s="281">
        <v>4300</v>
      </c>
    </row>
    <row r="48" spans="1:34" x14ac:dyDescent="0.2">
      <c r="A48" s="278" t="s">
        <v>1705</v>
      </c>
      <c r="B48" s="279">
        <v>666228.68000000005</v>
      </c>
      <c r="C48" s="279">
        <v>19500</v>
      </c>
      <c r="D48" s="279">
        <v>50032.07</v>
      </c>
      <c r="E48" s="279"/>
      <c r="F48" s="278"/>
      <c r="G48" s="278">
        <v>4320688.47</v>
      </c>
      <c r="H48" s="278">
        <v>334928.49</v>
      </c>
      <c r="I48" s="278"/>
      <c r="J48" s="278"/>
      <c r="K48" s="280">
        <v>0</v>
      </c>
      <c r="L48" s="280">
        <v>48485.34</v>
      </c>
      <c r="M48" s="280"/>
      <c r="N48" s="280">
        <v>1035.5</v>
      </c>
      <c r="O48" s="278">
        <v>5000</v>
      </c>
      <c r="P48" s="278"/>
      <c r="Q48" s="278">
        <v>18739.88</v>
      </c>
      <c r="R48" s="278">
        <v>4006426</v>
      </c>
      <c r="S48" s="54">
        <v>1265680.02</v>
      </c>
      <c r="T48" s="54"/>
      <c r="U48" s="54">
        <v>1244.95</v>
      </c>
      <c r="V48" s="54"/>
      <c r="W48" s="54">
        <v>607843.5</v>
      </c>
      <c r="X48" s="54"/>
      <c r="Y48" s="54">
        <v>116065.71</v>
      </c>
      <c r="Z48" s="281">
        <v>1035293.5</v>
      </c>
      <c r="AA48" s="281"/>
      <c r="AB48" s="281"/>
      <c r="AC48" s="281"/>
      <c r="AD48" s="281">
        <v>634136.59</v>
      </c>
      <c r="AE48" s="281">
        <v>201453.38</v>
      </c>
      <c r="AF48" s="281"/>
      <c r="AG48" s="281"/>
      <c r="AH48" s="281">
        <v>18735</v>
      </c>
    </row>
    <row r="49" spans="1:34" x14ac:dyDescent="0.2">
      <c r="A49" s="278" t="s">
        <v>1538</v>
      </c>
      <c r="B49" s="279">
        <v>727001.27</v>
      </c>
      <c r="C49" s="279">
        <v>181018.31</v>
      </c>
      <c r="D49" s="279">
        <v>171471.92</v>
      </c>
      <c r="E49" s="279"/>
      <c r="F49" s="278"/>
      <c r="G49" s="278">
        <v>434502.7</v>
      </c>
      <c r="H49" s="278">
        <v>307056.03000000003</v>
      </c>
      <c r="I49" s="278"/>
      <c r="J49" s="278"/>
      <c r="K49" s="280">
        <v>3000</v>
      </c>
      <c r="L49" s="280">
        <v>72339.31</v>
      </c>
      <c r="M49" s="280"/>
      <c r="N49" s="280"/>
      <c r="O49" s="278"/>
      <c r="P49" s="278"/>
      <c r="Q49" s="278">
        <v>111445</v>
      </c>
      <c r="R49" s="278">
        <v>1877057.75</v>
      </c>
      <c r="S49" s="54">
        <v>765281.75</v>
      </c>
      <c r="T49" s="54"/>
      <c r="U49" s="54">
        <v>1041.6099999999999</v>
      </c>
      <c r="V49" s="54"/>
      <c r="W49" s="54">
        <v>824825.1</v>
      </c>
      <c r="X49" s="54"/>
      <c r="Y49" s="54">
        <v>88380</v>
      </c>
      <c r="Z49" s="281">
        <v>982115.1</v>
      </c>
      <c r="AA49" s="281"/>
      <c r="AB49" s="281"/>
      <c r="AC49" s="281"/>
      <c r="AD49" s="281">
        <v>446555.45</v>
      </c>
      <c r="AE49" s="281">
        <v>115392.67</v>
      </c>
      <c r="AF49" s="281"/>
      <c r="AG49" s="281"/>
      <c r="AH49" s="281"/>
    </row>
    <row r="50" spans="1:34" x14ac:dyDescent="0.2">
      <c r="A50" s="278" t="s">
        <v>1539</v>
      </c>
      <c r="B50" s="279">
        <v>122206.39</v>
      </c>
      <c r="C50" s="279">
        <v>153859.04999999999</v>
      </c>
      <c r="D50" s="279">
        <v>83517.36</v>
      </c>
      <c r="E50" s="279"/>
      <c r="F50" s="278"/>
      <c r="G50" s="278">
        <v>523712.6</v>
      </c>
      <c r="H50" s="278">
        <v>373265.9</v>
      </c>
      <c r="I50" s="278"/>
      <c r="J50" s="278"/>
      <c r="K50" s="280">
        <v>0</v>
      </c>
      <c r="L50" s="280">
        <v>42040</v>
      </c>
      <c r="M50" s="280"/>
      <c r="N50" s="280"/>
      <c r="O50" s="278"/>
      <c r="P50" s="278"/>
      <c r="Q50" s="278">
        <v>-1295727.72</v>
      </c>
      <c r="R50" s="278">
        <v>2506199.65</v>
      </c>
      <c r="S50" s="54">
        <v>677298.76</v>
      </c>
      <c r="T50" s="54"/>
      <c r="U50" s="54">
        <v>150.06</v>
      </c>
      <c r="V50" s="54"/>
      <c r="W50" s="54">
        <v>1474607</v>
      </c>
      <c r="X50" s="54"/>
      <c r="Y50" s="54">
        <v>84420</v>
      </c>
      <c r="Z50" s="281">
        <v>1676249</v>
      </c>
      <c r="AA50" s="281"/>
      <c r="AB50" s="281"/>
      <c r="AC50" s="281"/>
      <c r="AD50" s="281">
        <v>415136.18</v>
      </c>
      <c r="AE50" s="281">
        <v>133677.26999999999</v>
      </c>
      <c r="AF50" s="281"/>
      <c r="AG50" s="281"/>
      <c r="AH50" s="281"/>
    </row>
    <row r="51" spans="1:34" x14ac:dyDescent="0.2">
      <c r="A51" s="278" t="s">
        <v>1540</v>
      </c>
      <c r="B51" s="279">
        <v>366374.3</v>
      </c>
      <c r="C51" s="279">
        <v>22346</v>
      </c>
      <c r="D51" s="279">
        <v>49012.81</v>
      </c>
      <c r="E51" s="279"/>
      <c r="F51" s="278"/>
      <c r="G51" s="278">
        <v>85930.79</v>
      </c>
      <c r="H51" s="278">
        <v>101992.11</v>
      </c>
      <c r="I51" s="278"/>
      <c r="J51" s="278"/>
      <c r="K51" s="280">
        <v>6200</v>
      </c>
      <c r="L51" s="280">
        <v>100691.52</v>
      </c>
      <c r="M51" s="280"/>
      <c r="N51" s="280"/>
      <c r="O51" s="278"/>
      <c r="P51" s="278"/>
      <c r="Q51" s="278">
        <v>44833.36</v>
      </c>
      <c r="R51" s="278">
        <v>1840660.03</v>
      </c>
      <c r="S51" s="54">
        <v>701467.34</v>
      </c>
      <c r="T51" s="54">
        <v>88180</v>
      </c>
      <c r="U51" s="54"/>
      <c r="V51" s="54"/>
      <c r="W51" s="54">
        <v>785360</v>
      </c>
      <c r="X51" s="54"/>
      <c r="Y51" s="54">
        <v>37944</v>
      </c>
      <c r="Z51" s="281">
        <v>1014246</v>
      </c>
      <c r="AA51" s="281"/>
      <c r="AB51" s="281"/>
      <c r="AC51" s="281"/>
      <c r="AD51" s="281">
        <v>338103.99</v>
      </c>
      <c r="AE51" s="281">
        <v>118491.49</v>
      </c>
      <c r="AF51" s="281"/>
      <c r="AG51" s="281"/>
      <c r="AH51" s="281"/>
    </row>
    <row r="52" spans="1:34" x14ac:dyDescent="0.2">
      <c r="A52" s="278" t="s">
        <v>1541</v>
      </c>
      <c r="B52" s="279">
        <v>242294.33</v>
      </c>
      <c r="C52" s="279">
        <v>65871.41</v>
      </c>
      <c r="D52" s="279">
        <v>95934.93</v>
      </c>
      <c r="E52" s="279"/>
      <c r="F52" s="278"/>
      <c r="G52" s="278">
        <v>769272.9</v>
      </c>
      <c r="H52" s="278">
        <v>267475.96000000002</v>
      </c>
      <c r="I52" s="278"/>
      <c r="J52" s="278"/>
      <c r="K52" s="280">
        <v>4000</v>
      </c>
      <c r="L52" s="280">
        <v>85695</v>
      </c>
      <c r="M52" s="280"/>
      <c r="N52" s="280"/>
      <c r="O52" s="278"/>
      <c r="P52" s="278">
        <v>-575.30999999999995</v>
      </c>
      <c r="Q52" s="278">
        <v>-355164.47</v>
      </c>
      <c r="R52" s="278">
        <v>1821817.03</v>
      </c>
      <c r="S52" s="54">
        <v>880797.44</v>
      </c>
      <c r="T52" s="54"/>
      <c r="U52" s="54">
        <v>387.53</v>
      </c>
      <c r="V52" s="54"/>
      <c r="W52" s="54">
        <v>1232131.5</v>
      </c>
      <c r="X52" s="54"/>
      <c r="Y52" s="54">
        <v>46820</v>
      </c>
      <c r="Z52" s="281">
        <v>1668776.5</v>
      </c>
      <c r="AA52" s="281"/>
      <c r="AB52" s="281">
        <v>7800</v>
      </c>
      <c r="AC52" s="281"/>
      <c r="AD52" s="281">
        <v>540179.94999999995</v>
      </c>
      <c r="AE52" s="281">
        <v>42957.74</v>
      </c>
      <c r="AF52" s="281"/>
      <c r="AG52" s="281"/>
      <c r="AH52" s="281"/>
    </row>
    <row r="53" spans="1:34" x14ac:dyDescent="0.2">
      <c r="A53" s="278" t="s">
        <v>1542</v>
      </c>
      <c r="B53" s="279">
        <v>83439.58</v>
      </c>
      <c r="C53" s="279">
        <v>205509.83</v>
      </c>
      <c r="D53" s="279">
        <v>603877</v>
      </c>
      <c r="E53" s="279"/>
      <c r="F53" s="278"/>
      <c r="G53" s="278">
        <v>584404.59</v>
      </c>
      <c r="H53" s="278">
        <v>533969.52</v>
      </c>
      <c r="I53" s="278"/>
      <c r="J53" s="278"/>
      <c r="K53" s="280">
        <v>22000</v>
      </c>
      <c r="L53" s="280">
        <v>351561.1</v>
      </c>
      <c r="M53" s="280"/>
      <c r="N53" s="280"/>
      <c r="O53" s="278"/>
      <c r="P53" s="278"/>
      <c r="Q53" s="278">
        <v>-4978786.1500000004</v>
      </c>
      <c r="R53" s="278">
        <v>1102265.42</v>
      </c>
      <c r="S53" s="54">
        <v>-329266.87</v>
      </c>
      <c r="T53" s="54"/>
      <c r="U53" s="54"/>
      <c r="V53" s="54"/>
      <c r="W53" s="54">
        <v>1109115</v>
      </c>
      <c r="X53" s="54"/>
      <c r="Y53" s="54"/>
      <c r="Z53" s="281">
        <v>1796891</v>
      </c>
      <c r="AA53" s="281"/>
      <c r="AB53" s="281"/>
      <c r="AC53" s="281"/>
      <c r="AD53" s="281">
        <v>671052.67000000004</v>
      </c>
      <c r="AE53" s="281">
        <v>153540.98000000001</v>
      </c>
      <c r="AF53" s="281"/>
      <c r="AG53" s="281"/>
      <c r="AH53" s="281">
        <v>3042</v>
      </c>
    </row>
    <row r="54" spans="1:34" x14ac:dyDescent="0.2">
      <c r="A54" s="278" t="s">
        <v>1543</v>
      </c>
      <c r="B54" s="279">
        <v>452720.91</v>
      </c>
      <c r="C54" s="279">
        <v>162713.07</v>
      </c>
      <c r="D54" s="279">
        <v>75727.53</v>
      </c>
      <c r="E54" s="279"/>
      <c r="F54" s="278"/>
      <c r="G54" s="278">
        <v>162482.81</v>
      </c>
      <c r="H54" s="278">
        <v>183111.64</v>
      </c>
      <c r="I54" s="278"/>
      <c r="J54" s="278"/>
      <c r="K54" s="280">
        <v>0</v>
      </c>
      <c r="L54" s="280">
        <v>46640</v>
      </c>
      <c r="M54" s="280"/>
      <c r="N54" s="280"/>
      <c r="O54" s="278"/>
      <c r="P54" s="278"/>
      <c r="Q54" s="278">
        <v>-1146610.02</v>
      </c>
      <c r="R54" s="278">
        <v>2172216.88</v>
      </c>
      <c r="S54" s="54">
        <v>673133.23</v>
      </c>
      <c r="T54" s="54">
        <v>79000</v>
      </c>
      <c r="U54" s="54">
        <v>952.99</v>
      </c>
      <c r="V54" s="54"/>
      <c r="W54" s="54">
        <v>659213.5</v>
      </c>
      <c r="X54" s="54"/>
      <c r="Y54" s="54">
        <v>12500</v>
      </c>
      <c r="Z54" s="281">
        <v>846181.5</v>
      </c>
      <c r="AA54" s="281"/>
      <c r="AB54" s="281"/>
      <c r="AC54" s="281"/>
      <c r="AD54" s="281">
        <v>493352.06</v>
      </c>
      <c r="AE54" s="281">
        <v>44389.06</v>
      </c>
      <c r="AF54" s="281"/>
      <c r="AG54" s="281"/>
      <c r="AH54" s="281"/>
    </row>
    <row r="55" spans="1:34" x14ac:dyDescent="0.2">
      <c r="A55" s="278" t="s">
        <v>1544</v>
      </c>
      <c r="B55" s="279">
        <v>140624.04</v>
      </c>
      <c r="C55" s="279">
        <v>85185.56</v>
      </c>
      <c r="D55" s="279">
        <v>44107.94</v>
      </c>
      <c r="E55" s="279"/>
      <c r="F55" s="278"/>
      <c r="G55" s="278">
        <v>1256286.6000000001</v>
      </c>
      <c r="H55" s="278">
        <v>660703.5</v>
      </c>
      <c r="I55" s="278"/>
      <c r="J55" s="278"/>
      <c r="K55" s="280"/>
      <c r="L55" s="280"/>
      <c r="M55" s="280"/>
      <c r="N55" s="280"/>
      <c r="O55" s="278"/>
      <c r="P55" s="278"/>
      <c r="Q55" s="278"/>
      <c r="R55" s="278">
        <v>1936400.69</v>
      </c>
      <c r="S55" s="54">
        <v>451273.88</v>
      </c>
      <c r="T55" s="54">
        <v>77460</v>
      </c>
      <c r="U55" s="54"/>
      <c r="V55" s="54"/>
      <c r="W55" s="54">
        <v>736480</v>
      </c>
      <c r="X55" s="54"/>
      <c r="Y55" s="54"/>
      <c r="Z55" s="281">
        <v>891040</v>
      </c>
      <c r="AA55" s="281"/>
      <c r="AB55" s="281"/>
      <c r="AC55" s="281"/>
      <c r="AD55" s="281">
        <v>267600.71000000002</v>
      </c>
      <c r="AE55" s="281">
        <v>56300.54</v>
      </c>
      <c r="AF55" s="281"/>
      <c r="AG55" s="281"/>
      <c r="AH55" s="281"/>
    </row>
    <row r="56" spans="1:34" x14ac:dyDescent="0.2">
      <c r="A56" s="278" t="s">
        <v>1545</v>
      </c>
      <c r="B56" s="279">
        <v>251571.21</v>
      </c>
      <c r="C56" s="279">
        <v>50473.62</v>
      </c>
      <c r="D56" s="279">
        <v>301004.21000000002</v>
      </c>
      <c r="E56" s="279"/>
      <c r="F56" s="278"/>
      <c r="G56" s="278">
        <v>51114.559999999998</v>
      </c>
      <c r="H56" s="278">
        <v>255701.54</v>
      </c>
      <c r="I56" s="278"/>
      <c r="J56" s="278"/>
      <c r="K56" s="280">
        <v>12500</v>
      </c>
      <c r="L56" s="280">
        <v>99781.49</v>
      </c>
      <c r="M56" s="280"/>
      <c r="N56" s="280"/>
      <c r="O56" s="278"/>
      <c r="P56" s="278"/>
      <c r="Q56" s="278">
        <v>139251.15</v>
      </c>
      <c r="R56" s="278">
        <v>1262941.0900000001</v>
      </c>
      <c r="S56" s="54">
        <v>1373266.06</v>
      </c>
      <c r="T56" s="54">
        <v>31200</v>
      </c>
      <c r="U56" s="54">
        <v>279.68</v>
      </c>
      <c r="V56" s="54"/>
      <c r="W56" s="54">
        <v>1569820</v>
      </c>
      <c r="X56" s="54"/>
      <c r="Y56" s="54">
        <v>4800</v>
      </c>
      <c r="Z56" s="281">
        <v>2125450</v>
      </c>
      <c r="AA56" s="281"/>
      <c r="AB56" s="281"/>
      <c r="AC56" s="281"/>
      <c r="AD56" s="281">
        <v>590350.24</v>
      </c>
      <c r="AE56" s="281">
        <v>58925.49</v>
      </c>
      <c r="AF56" s="281"/>
      <c r="AG56" s="281"/>
      <c r="AH56" s="281"/>
    </row>
    <row r="57" spans="1:34" x14ac:dyDescent="0.2">
      <c r="A57" s="278" t="s">
        <v>1681</v>
      </c>
      <c r="B57" s="279">
        <v>422723.3</v>
      </c>
      <c r="C57" s="279">
        <v>26997.75</v>
      </c>
      <c r="D57" s="279">
        <v>123654.2</v>
      </c>
      <c r="E57" s="279"/>
      <c r="F57" s="278"/>
      <c r="G57" s="278">
        <v>619580.38</v>
      </c>
      <c r="H57" s="278">
        <v>641843.47</v>
      </c>
      <c r="I57" s="278"/>
      <c r="J57" s="278"/>
      <c r="K57" s="280">
        <v>23566</v>
      </c>
      <c r="L57" s="280">
        <v>71020</v>
      </c>
      <c r="M57" s="280"/>
      <c r="N57" s="280"/>
      <c r="O57" s="278">
        <v>5220</v>
      </c>
      <c r="P57" s="278"/>
      <c r="Q57" s="278">
        <v>161727</v>
      </c>
      <c r="R57" s="278">
        <v>2033596.36</v>
      </c>
      <c r="S57" s="54">
        <v>1240247.1200000001</v>
      </c>
      <c r="T57" s="54">
        <v>52000</v>
      </c>
      <c r="U57" s="54">
        <v>455.24</v>
      </c>
      <c r="V57" s="54"/>
      <c r="W57" s="54">
        <v>1163412</v>
      </c>
      <c r="X57" s="54"/>
      <c r="Y57" s="54">
        <v>119620</v>
      </c>
      <c r="Z57" s="281">
        <v>1641277</v>
      </c>
      <c r="AA57" s="281"/>
      <c r="AB57" s="281"/>
      <c r="AC57" s="281"/>
      <c r="AD57" s="281">
        <v>785420.05</v>
      </c>
      <c r="AE57" s="281">
        <v>75093.440000000002</v>
      </c>
      <c r="AF57" s="281"/>
      <c r="AG57" s="281"/>
      <c r="AH57" s="281"/>
    </row>
    <row r="58" spans="1:34" x14ac:dyDescent="0.2">
      <c r="A58" s="278" t="s">
        <v>1682</v>
      </c>
      <c r="B58" s="279">
        <v>18650.97</v>
      </c>
      <c r="C58" s="279">
        <v>107598.34</v>
      </c>
      <c r="D58" s="279">
        <v>187721.05</v>
      </c>
      <c r="E58" s="279"/>
      <c r="F58" s="278"/>
      <c r="G58" s="278">
        <v>781032.37</v>
      </c>
      <c r="H58" s="278">
        <v>257780.59</v>
      </c>
      <c r="I58" s="278"/>
      <c r="J58" s="278"/>
      <c r="K58" s="280">
        <v>0</v>
      </c>
      <c r="L58" s="280">
        <v>35300</v>
      </c>
      <c r="M58" s="280"/>
      <c r="N58" s="280"/>
      <c r="O58" s="278"/>
      <c r="P58" s="278"/>
      <c r="Q58" s="278">
        <v>21073.14</v>
      </c>
      <c r="R58" s="278">
        <v>2378594.3199999998</v>
      </c>
      <c r="S58" s="54">
        <v>1109271.05</v>
      </c>
      <c r="T58" s="54">
        <v>25000</v>
      </c>
      <c r="U58" s="54">
        <v>201.7</v>
      </c>
      <c r="V58" s="54"/>
      <c r="W58" s="54">
        <v>933401</v>
      </c>
      <c r="X58" s="54"/>
      <c r="Y58" s="54">
        <v>23620</v>
      </c>
      <c r="Z58" s="281">
        <v>1250863</v>
      </c>
      <c r="AA58" s="281"/>
      <c r="AB58" s="281"/>
      <c r="AC58" s="281"/>
      <c r="AD58" s="281">
        <v>744959.42</v>
      </c>
      <c r="AE58" s="281">
        <v>184452.2</v>
      </c>
      <c r="AF58" s="281"/>
      <c r="AG58" s="281"/>
      <c r="AH58" s="281"/>
    </row>
    <row r="59" spans="1:34" x14ac:dyDescent="0.2">
      <c r="A59" s="278" t="s">
        <v>1683</v>
      </c>
      <c r="B59" s="279">
        <v>226703.16</v>
      </c>
      <c r="C59" s="279">
        <v>74541.05</v>
      </c>
      <c r="D59" s="279">
        <v>126826.47</v>
      </c>
      <c r="E59" s="279"/>
      <c r="F59" s="278"/>
      <c r="G59" s="278">
        <v>1692935.51</v>
      </c>
      <c r="H59" s="278">
        <v>498573.23</v>
      </c>
      <c r="I59" s="278"/>
      <c r="J59" s="278"/>
      <c r="K59" s="280">
        <v>4040</v>
      </c>
      <c r="L59" s="280">
        <v>89648.37</v>
      </c>
      <c r="M59" s="280"/>
      <c r="N59" s="280"/>
      <c r="O59" s="278"/>
      <c r="P59" s="278"/>
      <c r="Q59" s="278"/>
      <c r="R59" s="278">
        <v>2522084.4900000002</v>
      </c>
      <c r="S59" s="54">
        <v>1094608.6200000001</v>
      </c>
      <c r="T59" s="54"/>
      <c r="U59" s="54">
        <v>206.84</v>
      </c>
      <c r="V59" s="54"/>
      <c r="W59" s="54">
        <v>819287</v>
      </c>
      <c r="X59" s="54"/>
      <c r="Y59" s="54"/>
      <c r="Z59" s="281">
        <v>1155479</v>
      </c>
      <c r="AA59" s="281"/>
      <c r="AB59" s="281"/>
      <c r="AC59" s="281"/>
      <c r="AD59" s="281">
        <v>406481.22</v>
      </c>
      <c r="AE59" s="281">
        <v>38804.199999999997</v>
      </c>
      <c r="AF59" s="281"/>
      <c r="AG59" s="281"/>
      <c r="AH59" s="281"/>
    </row>
    <row r="60" spans="1:34" x14ac:dyDescent="0.2">
      <c r="A60" s="278" t="s">
        <v>1546</v>
      </c>
      <c r="B60" s="279">
        <v>1137015.28</v>
      </c>
      <c r="C60" s="279">
        <v>143276.70000000001</v>
      </c>
      <c r="D60" s="279">
        <v>64839.27</v>
      </c>
      <c r="E60" s="279"/>
      <c r="F60" s="278"/>
      <c r="G60" s="278">
        <v>402956.09</v>
      </c>
      <c r="H60" s="278">
        <v>588023.31000000006</v>
      </c>
      <c r="I60" s="278"/>
      <c r="J60" s="278"/>
      <c r="K60" s="280">
        <v>1465.3</v>
      </c>
      <c r="L60" s="280">
        <v>118374.49</v>
      </c>
      <c r="M60" s="280"/>
      <c r="N60" s="280">
        <v>15</v>
      </c>
      <c r="O60" s="278"/>
      <c r="P60" s="278">
        <v>-257111.57</v>
      </c>
      <c r="Q60" s="278">
        <v>120636.95</v>
      </c>
      <c r="R60" s="278">
        <v>2222830.3199999998</v>
      </c>
      <c r="S60" s="54">
        <v>1251293.73</v>
      </c>
      <c r="T60" s="54"/>
      <c r="U60" s="54">
        <v>2151.1999999999998</v>
      </c>
      <c r="V60" s="54"/>
      <c r="W60" s="54">
        <v>646302.5</v>
      </c>
      <c r="X60" s="54"/>
      <c r="Y60" s="54">
        <v>36000</v>
      </c>
      <c r="Z60" s="281">
        <v>1010797.5</v>
      </c>
      <c r="AA60" s="281"/>
      <c r="AB60" s="281"/>
      <c r="AC60" s="281"/>
      <c r="AD60" s="281">
        <v>553282.6</v>
      </c>
      <c r="AE60" s="281">
        <v>132800.17000000001</v>
      </c>
      <c r="AF60" s="281"/>
      <c r="AG60" s="281"/>
      <c r="AH60" s="281">
        <v>11521</v>
      </c>
    </row>
    <row r="61" spans="1:34" x14ac:dyDescent="0.2">
      <c r="A61" s="278" t="s">
        <v>1547</v>
      </c>
      <c r="B61" s="279">
        <v>1593382.46</v>
      </c>
      <c r="C61" s="279">
        <v>124104.25</v>
      </c>
      <c r="D61" s="279">
        <v>184592.72</v>
      </c>
      <c r="E61" s="279"/>
      <c r="F61" s="278"/>
      <c r="G61" s="278">
        <v>2831149.9</v>
      </c>
      <c r="H61" s="278">
        <v>1508543.69</v>
      </c>
      <c r="I61" s="278"/>
      <c r="J61" s="278"/>
      <c r="K61" s="280">
        <v>11700</v>
      </c>
      <c r="L61" s="280">
        <v>352191</v>
      </c>
      <c r="M61" s="280"/>
      <c r="N61" s="280">
        <v>5618</v>
      </c>
      <c r="O61" s="278"/>
      <c r="P61" s="278">
        <v>2261133.75</v>
      </c>
      <c r="Q61" s="278">
        <v>3326.12</v>
      </c>
      <c r="R61" s="278">
        <v>3033155.83</v>
      </c>
      <c r="S61" s="54">
        <v>2606719.75</v>
      </c>
      <c r="T61" s="54">
        <v>545690</v>
      </c>
      <c r="U61" s="54">
        <v>3320.87</v>
      </c>
      <c r="V61" s="54"/>
      <c r="W61" s="54">
        <v>2150554</v>
      </c>
      <c r="X61" s="54"/>
      <c r="Y61" s="54">
        <v>300042</v>
      </c>
      <c r="Z61" s="281">
        <v>3120763.87</v>
      </c>
      <c r="AA61" s="281"/>
      <c r="AB61" s="281"/>
      <c r="AC61" s="281"/>
      <c r="AD61" s="281">
        <v>1771728.48</v>
      </c>
      <c r="AE61" s="281">
        <v>108960.95</v>
      </c>
      <c r="AF61" s="281"/>
      <c r="AG61" s="281"/>
      <c r="AH61" s="281"/>
    </row>
    <row r="62" spans="1:34" x14ac:dyDescent="0.2">
      <c r="A62" s="278" t="s">
        <v>1548</v>
      </c>
      <c r="B62" s="279">
        <v>399353.47</v>
      </c>
      <c r="C62" s="279">
        <v>104561.02</v>
      </c>
      <c r="D62" s="279">
        <v>296687.65000000002</v>
      </c>
      <c r="E62" s="279"/>
      <c r="F62" s="278"/>
      <c r="G62" s="278">
        <v>827018.08</v>
      </c>
      <c r="H62" s="278">
        <v>601895.76</v>
      </c>
      <c r="I62" s="278"/>
      <c r="J62" s="278"/>
      <c r="K62" s="280">
        <v>0</v>
      </c>
      <c r="L62" s="280">
        <v>271668.98</v>
      </c>
      <c r="M62" s="280"/>
      <c r="N62" s="280">
        <v>1245.1600000000001</v>
      </c>
      <c r="O62" s="278"/>
      <c r="P62" s="278">
        <v>-189848.3</v>
      </c>
      <c r="Q62" s="278"/>
      <c r="R62" s="278">
        <v>2266667.36</v>
      </c>
      <c r="S62" s="54">
        <v>1299713.81</v>
      </c>
      <c r="T62" s="54"/>
      <c r="U62" s="54">
        <v>1144.8800000000001</v>
      </c>
      <c r="V62" s="54"/>
      <c r="W62" s="54">
        <v>1101270</v>
      </c>
      <c r="X62" s="54"/>
      <c r="Y62" s="54">
        <v>9000</v>
      </c>
      <c r="Z62" s="281">
        <v>1434878</v>
      </c>
      <c r="AA62" s="281"/>
      <c r="AB62" s="281"/>
      <c r="AC62" s="281"/>
      <c r="AD62" s="281">
        <v>767067.7</v>
      </c>
      <c r="AE62" s="281">
        <v>168810.21</v>
      </c>
      <c r="AF62" s="281"/>
      <c r="AG62" s="281"/>
      <c r="AH62" s="281"/>
    </row>
    <row r="63" spans="1:34" x14ac:dyDescent="0.2">
      <c r="A63" s="278" t="s">
        <v>1549</v>
      </c>
      <c r="B63" s="279">
        <v>707612.34</v>
      </c>
      <c r="C63" s="279">
        <v>56780.480000000003</v>
      </c>
      <c r="D63" s="279">
        <v>38555.15</v>
      </c>
      <c r="E63" s="279"/>
      <c r="F63" s="278"/>
      <c r="G63" s="278">
        <v>242547.61</v>
      </c>
      <c r="H63" s="278">
        <v>337449.58</v>
      </c>
      <c r="I63" s="278"/>
      <c r="J63" s="278"/>
      <c r="K63" s="280">
        <v>3500</v>
      </c>
      <c r="L63" s="280">
        <v>49401.86</v>
      </c>
      <c r="M63" s="280"/>
      <c r="N63" s="280">
        <v>1782</v>
      </c>
      <c r="O63" s="278"/>
      <c r="P63" s="278">
        <v>-666800.07999999996</v>
      </c>
      <c r="Q63" s="278">
        <v>-10</v>
      </c>
      <c r="R63" s="278">
        <v>1987498.73</v>
      </c>
      <c r="S63" s="54">
        <v>967177.79</v>
      </c>
      <c r="T63" s="54"/>
      <c r="U63" s="54">
        <v>1428.36</v>
      </c>
      <c r="V63" s="54"/>
      <c r="W63" s="54">
        <v>405551</v>
      </c>
      <c r="X63" s="54"/>
      <c r="Y63" s="54">
        <v>236900</v>
      </c>
      <c r="Z63" s="281">
        <v>754451</v>
      </c>
      <c r="AA63" s="281"/>
      <c r="AB63" s="281"/>
      <c r="AC63" s="281"/>
      <c r="AD63" s="281">
        <v>582579.76</v>
      </c>
      <c r="AE63" s="281">
        <v>246783.74</v>
      </c>
      <c r="AF63" s="281"/>
      <c r="AG63" s="281"/>
      <c r="AH63" s="281">
        <v>6322</v>
      </c>
    </row>
    <row r="64" spans="1:34" x14ac:dyDescent="0.2">
      <c r="A64" s="278" t="s">
        <v>1550</v>
      </c>
      <c r="B64" s="279">
        <v>618478.65</v>
      </c>
      <c r="C64" s="279">
        <v>18088</v>
      </c>
      <c r="D64" s="279">
        <v>71348.05</v>
      </c>
      <c r="E64" s="279"/>
      <c r="F64" s="278"/>
      <c r="G64" s="278">
        <v>264497.19</v>
      </c>
      <c r="H64" s="278">
        <v>218140.32</v>
      </c>
      <c r="I64" s="278"/>
      <c r="J64" s="278"/>
      <c r="K64" s="280">
        <v>3100</v>
      </c>
      <c r="L64" s="280">
        <v>176833.87</v>
      </c>
      <c r="M64" s="280"/>
      <c r="N64" s="280">
        <v>0</v>
      </c>
      <c r="O64" s="278"/>
      <c r="P64" s="278">
        <v>1210641.8899999999</v>
      </c>
      <c r="Q64" s="278">
        <v>22235.29</v>
      </c>
      <c r="R64" s="278">
        <v>132947.94</v>
      </c>
      <c r="S64" s="54">
        <v>1480079.17</v>
      </c>
      <c r="T64" s="54">
        <v>75000</v>
      </c>
      <c r="U64" s="54">
        <v>1347.36</v>
      </c>
      <c r="V64" s="54"/>
      <c r="W64" s="54">
        <v>846762</v>
      </c>
      <c r="X64" s="54"/>
      <c r="Y64" s="54"/>
      <c r="Z64" s="281">
        <v>1438612</v>
      </c>
      <c r="AA64" s="281"/>
      <c r="AB64" s="281"/>
      <c r="AC64" s="281"/>
      <c r="AD64" s="281">
        <v>903036.32</v>
      </c>
      <c r="AE64" s="281">
        <v>101720.99</v>
      </c>
      <c r="AF64" s="281"/>
      <c r="AG64" s="281"/>
      <c r="AH64" s="281">
        <v>80514</v>
      </c>
    </row>
    <row r="65" spans="1:34" x14ac:dyDescent="0.2">
      <c r="A65" s="278" t="s">
        <v>1552</v>
      </c>
      <c r="B65" s="279">
        <v>492449.97</v>
      </c>
      <c r="C65" s="279">
        <v>865955</v>
      </c>
      <c r="D65" s="279">
        <v>175961.68</v>
      </c>
      <c r="E65" s="279"/>
      <c r="F65" s="278"/>
      <c r="G65" s="278">
        <v>392156.17</v>
      </c>
      <c r="H65" s="278">
        <v>317032.17</v>
      </c>
      <c r="I65" s="278"/>
      <c r="J65" s="278"/>
      <c r="K65" s="280">
        <v>12080</v>
      </c>
      <c r="L65" s="280">
        <v>60396.9</v>
      </c>
      <c r="M65" s="280"/>
      <c r="N65" s="280">
        <v>5320.09</v>
      </c>
      <c r="O65" s="278"/>
      <c r="P65" s="278">
        <v>159047.67999999999</v>
      </c>
      <c r="Q65" s="278"/>
      <c r="R65" s="278">
        <v>2051588.88</v>
      </c>
      <c r="S65" s="54">
        <v>1450982.79</v>
      </c>
      <c r="T65" s="54"/>
      <c r="U65" s="54">
        <v>1099.52</v>
      </c>
      <c r="V65" s="54"/>
      <c r="W65" s="54">
        <v>1228200</v>
      </c>
      <c r="X65" s="54"/>
      <c r="Y65" s="54">
        <v>170000</v>
      </c>
      <c r="Z65" s="281">
        <v>1935609.6</v>
      </c>
      <c r="AA65" s="281"/>
      <c r="AB65" s="281"/>
      <c r="AC65" s="281"/>
      <c r="AD65" s="281">
        <v>831184.91</v>
      </c>
      <c r="AE65" s="281">
        <v>85452.36</v>
      </c>
      <c r="AF65" s="281"/>
      <c r="AG65" s="281"/>
      <c r="AH65" s="281">
        <v>13020</v>
      </c>
    </row>
    <row r="66" spans="1:34" ht="15" customHeight="1" x14ac:dyDescent="0.2">
      <c r="A66" s="278" t="s">
        <v>1553</v>
      </c>
      <c r="B66" s="279">
        <v>787843.19</v>
      </c>
      <c r="C66" s="279">
        <v>272570.23</v>
      </c>
      <c r="D66" s="279">
        <v>27602.3</v>
      </c>
      <c r="E66" s="279"/>
      <c r="F66" s="278"/>
      <c r="G66" s="278">
        <v>1259431.6299999999</v>
      </c>
      <c r="H66" s="278">
        <v>287749.28000000003</v>
      </c>
      <c r="I66" s="278"/>
      <c r="J66" s="278"/>
      <c r="K66" s="280">
        <v>1770</v>
      </c>
      <c r="L66" s="280">
        <v>53043.29</v>
      </c>
      <c r="M66" s="280"/>
      <c r="N66" s="280">
        <v>110.97</v>
      </c>
      <c r="O66" s="278"/>
      <c r="P66" s="278">
        <v>150061.75</v>
      </c>
      <c r="Q66" s="278">
        <v>439022.8</v>
      </c>
      <c r="R66" s="278">
        <v>2642678.98</v>
      </c>
      <c r="S66" s="54">
        <v>1346470.17</v>
      </c>
      <c r="T66" s="54">
        <v>82500</v>
      </c>
      <c r="U66" s="54">
        <v>704.49</v>
      </c>
      <c r="V66" s="54"/>
      <c r="W66" s="54">
        <v>777807.5</v>
      </c>
      <c r="X66" s="54"/>
      <c r="Y66" s="54">
        <v>80900</v>
      </c>
      <c r="Z66" s="281">
        <v>1152887.5</v>
      </c>
      <c r="AA66" s="281"/>
      <c r="AB66" s="281"/>
      <c r="AC66" s="281"/>
      <c r="AD66" s="281">
        <v>427223.67</v>
      </c>
      <c r="AE66" s="281">
        <v>159860.04999999999</v>
      </c>
      <c r="AF66" s="281"/>
      <c r="AG66" s="281"/>
      <c r="AH66" s="281"/>
    </row>
    <row r="67" spans="1:34" x14ac:dyDescent="0.2">
      <c r="A67" s="278" t="s">
        <v>1556</v>
      </c>
      <c r="B67" s="279">
        <v>712063.63</v>
      </c>
      <c r="C67" s="279">
        <v>29561.5</v>
      </c>
      <c r="D67" s="279">
        <v>96142.94</v>
      </c>
      <c r="E67" s="279"/>
      <c r="F67" s="278"/>
      <c r="G67" s="278">
        <v>1016104</v>
      </c>
      <c r="H67" s="278">
        <v>410524.18</v>
      </c>
      <c r="I67" s="278"/>
      <c r="J67" s="278"/>
      <c r="K67" s="280">
        <v>3500</v>
      </c>
      <c r="L67" s="280">
        <v>118880.55</v>
      </c>
      <c r="M67" s="280"/>
      <c r="N67" s="280">
        <v>2586</v>
      </c>
      <c r="O67" s="278"/>
      <c r="P67" s="278">
        <v>1495810.34</v>
      </c>
      <c r="Q67" s="278">
        <v>56146.94</v>
      </c>
      <c r="R67" s="278">
        <v>488812.76</v>
      </c>
      <c r="S67" s="54">
        <v>1285511.6399999999</v>
      </c>
      <c r="T67" s="54"/>
      <c r="U67" s="54">
        <v>1509.09</v>
      </c>
      <c r="V67" s="54"/>
      <c r="W67" s="54">
        <v>836359.9</v>
      </c>
      <c r="X67" s="54"/>
      <c r="Y67" s="54">
        <v>15500</v>
      </c>
      <c r="Z67" s="281">
        <v>1294999.8999999999</v>
      </c>
      <c r="AA67" s="281"/>
      <c r="AB67" s="281"/>
      <c r="AC67" s="281"/>
      <c r="AD67" s="281">
        <v>643247.56999999995</v>
      </c>
      <c r="AE67" s="281">
        <v>76587.5</v>
      </c>
      <c r="AF67" s="281"/>
      <c r="AG67" s="281"/>
      <c r="AH67" s="281">
        <v>6048</v>
      </c>
    </row>
    <row r="68" spans="1:34" x14ac:dyDescent="0.2">
      <c r="A68" s="278" t="s">
        <v>1557</v>
      </c>
      <c r="B68" s="279">
        <v>537348.77</v>
      </c>
      <c r="C68" s="279">
        <v>63821</v>
      </c>
      <c r="D68" s="279">
        <v>334561.15999999997</v>
      </c>
      <c r="E68" s="279"/>
      <c r="F68" s="278"/>
      <c r="G68" s="278">
        <v>878601.33</v>
      </c>
      <c r="H68" s="278">
        <v>737045.26</v>
      </c>
      <c r="I68" s="278"/>
      <c r="J68" s="278"/>
      <c r="K68" s="280">
        <v>28504</v>
      </c>
      <c r="L68" s="280">
        <v>82914.539999999994</v>
      </c>
      <c r="M68" s="280"/>
      <c r="N68" s="280">
        <v>1117.9100000000001</v>
      </c>
      <c r="O68" s="278"/>
      <c r="P68" s="278"/>
      <c r="Q68" s="278"/>
      <c r="R68" s="278">
        <v>3470807.02</v>
      </c>
      <c r="S68" s="54">
        <v>817516.72</v>
      </c>
      <c r="T68" s="54"/>
      <c r="U68" s="54"/>
      <c r="V68" s="54"/>
      <c r="W68" s="54">
        <v>933940</v>
      </c>
      <c r="X68" s="54"/>
      <c r="Y68" s="54"/>
      <c r="Z68" s="281">
        <v>1149080</v>
      </c>
      <c r="AA68" s="281"/>
      <c r="AB68" s="281"/>
      <c r="AC68" s="281"/>
      <c r="AD68" s="281">
        <v>471980.47</v>
      </c>
      <c r="AE68" s="281">
        <v>32533.200000000001</v>
      </c>
      <c r="AF68" s="281"/>
      <c r="AG68" s="281"/>
      <c r="AH68" s="281"/>
    </row>
    <row r="69" spans="1:34" x14ac:dyDescent="0.2">
      <c r="A69" s="278" t="s">
        <v>1558</v>
      </c>
      <c r="B69" s="279">
        <v>115855.6</v>
      </c>
      <c r="C69" s="279">
        <v>120504.83</v>
      </c>
      <c r="D69" s="279">
        <v>37623.760000000002</v>
      </c>
      <c r="E69" s="279"/>
      <c r="F69" s="278"/>
      <c r="G69" s="278">
        <v>204433.56</v>
      </c>
      <c r="H69" s="278">
        <v>662468.31999999995</v>
      </c>
      <c r="I69" s="278"/>
      <c r="J69" s="278"/>
      <c r="K69" s="280">
        <v>65500</v>
      </c>
      <c r="L69" s="280">
        <v>107566.73</v>
      </c>
      <c r="M69" s="280"/>
      <c r="N69" s="280">
        <v>92.93</v>
      </c>
      <c r="O69" s="278"/>
      <c r="P69" s="278">
        <v>-249218.14</v>
      </c>
      <c r="Q69" s="278">
        <v>13369.42</v>
      </c>
      <c r="R69" s="278">
        <v>1201384.94</v>
      </c>
      <c r="S69" s="54">
        <v>733502.34</v>
      </c>
      <c r="T69" s="54"/>
      <c r="U69" s="54">
        <v>510.67</v>
      </c>
      <c r="V69" s="54"/>
      <c r="W69" s="54">
        <v>1119922.3</v>
      </c>
      <c r="X69" s="54"/>
      <c r="Y69" s="54">
        <v>172600</v>
      </c>
      <c r="Z69" s="281">
        <v>1541966.3</v>
      </c>
      <c r="AA69" s="281"/>
      <c r="AB69" s="281"/>
      <c r="AC69" s="281"/>
      <c r="AD69" s="281">
        <v>423612.51</v>
      </c>
      <c r="AE69" s="281">
        <v>41700.31</v>
      </c>
      <c r="AF69" s="281"/>
      <c r="AG69" s="281"/>
      <c r="AH69" s="281">
        <v>7288</v>
      </c>
    </row>
    <row r="70" spans="1:34" x14ac:dyDescent="0.2">
      <c r="A70" s="278" t="s">
        <v>1560</v>
      </c>
      <c r="B70" s="279">
        <v>485109.81</v>
      </c>
      <c r="C70" s="279">
        <v>779070.15</v>
      </c>
      <c r="D70" s="279">
        <v>37840.31</v>
      </c>
      <c r="E70" s="279"/>
      <c r="F70" s="278"/>
      <c r="G70" s="278">
        <v>370886.12</v>
      </c>
      <c r="H70" s="278">
        <v>240945.59</v>
      </c>
      <c r="I70" s="278"/>
      <c r="J70" s="278"/>
      <c r="K70" s="280">
        <v>6488</v>
      </c>
      <c r="L70" s="280">
        <v>137523.04</v>
      </c>
      <c r="M70" s="280"/>
      <c r="N70" s="280">
        <v>0</v>
      </c>
      <c r="O70" s="278"/>
      <c r="P70" s="278">
        <v>-1467504.99</v>
      </c>
      <c r="Q70" s="278">
        <v>261932.6</v>
      </c>
      <c r="R70" s="278">
        <v>2538134.58</v>
      </c>
      <c r="S70" s="54">
        <v>1246257.06</v>
      </c>
      <c r="T70" s="54">
        <v>184190</v>
      </c>
      <c r="U70" s="54">
        <v>586.63</v>
      </c>
      <c r="V70" s="54"/>
      <c r="W70" s="54">
        <v>1055103.5</v>
      </c>
      <c r="X70" s="54"/>
      <c r="Y70" s="54">
        <v>259005</v>
      </c>
      <c r="Z70" s="281">
        <v>1431931.5</v>
      </c>
      <c r="AA70" s="281"/>
      <c r="AB70" s="281"/>
      <c r="AC70" s="281"/>
      <c r="AD70" s="281">
        <v>840997.15</v>
      </c>
      <c r="AE70" s="281">
        <v>16505.79</v>
      </c>
      <c r="AF70" s="281"/>
      <c r="AG70" s="281"/>
      <c r="AH70" s="281">
        <v>7504</v>
      </c>
    </row>
    <row r="71" spans="1:34" x14ac:dyDescent="0.2">
      <c r="A71" s="278" t="s">
        <v>1561</v>
      </c>
      <c r="B71" s="279">
        <v>459537.59</v>
      </c>
      <c r="C71" s="279">
        <v>122400</v>
      </c>
      <c r="D71" s="279">
        <v>67405.13</v>
      </c>
      <c r="E71" s="279"/>
      <c r="F71" s="278"/>
      <c r="G71" s="278">
        <v>421408.24</v>
      </c>
      <c r="H71" s="278">
        <v>471017.3</v>
      </c>
      <c r="I71" s="278"/>
      <c r="J71" s="278"/>
      <c r="K71" s="280">
        <v>4900</v>
      </c>
      <c r="L71" s="280">
        <v>114455.09</v>
      </c>
      <c r="M71" s="280"/>
      <c r="N71" s="280">
        <v>0</v>
      </c>
      <c r="O71" s="278"/>
      <c r="P71" s="278">
        <v>-705836</v>
      </c>
      <c r="Q71" s="278"/>
      <c r="R71" s="278">
        <v>1881601.57</v>
      </c>
      <c r="S71" s="54">
        <v>1398042.79</v>
      </c>
      <c r="T71" s="54"/>
      <c r="U71" s="54">
        <v>851.89</v>
      </c>
      <c r="V71" s="54"/>
      <c r="W71" s="54">
        <v>863845.5</v>
      </c>
      <c r="X71" s="54"/>
      <c r="Y71" s="54"/>
      <c r="Z71" s="281">
        <v>1322303.5</v>
      </c>
      <c r="AA71" s="281"/>
      <c r="AB71" s="281"/>
      <c r="AC71" s="281"/>
      <c r="AD71" s="281">
        <v>513546.13</v>
      </c>
      <c r="AE71" s="281">
        <v>79745.95</v>
      </c>
      <c r="AF71" s="281"/>
      <c r="AG71" s="281"/>
      <c r="AH71" s="281"/>
    </row>
    <row r="72" spans="1:34" x14ac:dyDescent="0.2">
      <c r="A72" s="278" t="s">
        <v>1562</v>
      </c>
      <c r="B72" s="279">
        <v>477119.47</v>
      </c>
      <c r="C72" s="279">
        <v>172410.75</v>
      </c>
      <c r="D72" s="279">
        <v>38109.42</v>
      </c>
      <c r="E72" s="279"/>
      <c r="F72" s="278"/>
      <c r="G72" s="278">
        <v>637067.19999999995</v>
      </c>
      <c r="H72" s="278">
        <v>203673.84</v>
      </c>
      <c r="I72" s="278"/>
      <c r="J72" s="278"/>
      <c r="K72" s="280">
        <v>2510</v>
      </c>
      <c r="L72" s="280">
        <v>28399.35</v>
      </c>
      <c r="M72" s="280"/>
      <c r="N72" s="280">
        <v>2769.24</v>
      </c>
      <c r="O72" s="278"/>
      <c r="P72" s="278">
        <v>-1533282.62</v>
      </c>
      <c r="Q72" s="278"/>
      <c r="R72" s="278">
        <v>2618687.59</v>
      </c>
      <c r="S72" s="54">
        <v>1352927.26</v>
      </c>
      <c r="T72" s="54"/>
      <c r="U72" s="54">
        <v>1001.42</v>
      </c>
      <c r="V72" s="54"/>
      <c r="W72" s="54">
        <v>583974</v>
      </c>
      <c r="X72" s="54"/>
      <c r="Y72" s="54">
        <v>71500</v>
      </c>
      <c r="Z72" s="281">
        <v>1017652</v>
      </c>
      <c r="AA72" s="281"/>
      <c r="AB72" s="281"/>
      <c r="AC72" s="281"/>
      <c r="AD72" s="281">
        <v>448105.69</v>
      </c>
      <c r="AE72" s="281">
        <v>97118.87</v>
      </c>
      <c r="AF72" s="281"/>
      <c r="AG72" s="281"/>
      <c r="AH72" s="281">
        <v>14011</v>
      </c>
    </row>
    <row r="73" spans="1:34" x14ac:dyDescent="0.2">
      <c r="A73" s="278" t="s">
        <v>1563</v>
      </c>
      <c r="B73" s="279">
        <v>535039.31000000006</v>
      </c>
      <c r="C73" s="279">
        <v>144574.14000000001</v>
      </c>
      <c r="D73" s="279">
        <v>45107.66</v>
      </c>
      <c r="E73" s="279"/>
      <c r="F73" s="278"/>
      <c r="G73" s="278">
        <v>33547.68</v>
      </c>
      <c r="H73" s="278">
        <v>169493.85</v>
      </c>
      <c r="I73" s="278"/>
      <c r="J73" s="278"/>
      <c r="K73" s="280">
        <v>1800</v>
      </c>
      <c r="L73" s="280">
        <v>69660.259999999995</v>
      </c>
      <c r="M73" s="280"/>
      <c r="N73" s="280">
        <v>30.69</v>
      </c>
      <c r="O73" s="278"/>
      <c r="P73" s="278">
        <v>-973911.29</v>
      </c>
      <c r="Q73" s="278">
        <v>-206003.20000000001</v>
      </c>
      <c r="R73" s="278">
        <v>2255161.35</v>
      </c>
      <c r="S73" s="54">
        <v>759073.71</v>
      </c>
      <c r="T73" s="54">
        <v>165000</v>
      </c>
      <c r="U73" s="54">
        <v>782.7</v>
      </c>
      <c r="V73" s="54"/>
      <c r="W73" s="54">
        <v>834226.5</v>
      </c>
      <c r="X73" s="54"/>
      <c r="Y73" s="54">
        <v>249800</v>
      </c>
      <c r="Z73" s="281">
        <v>994426.5</v>
      </c>
      <c r="AA73" s="281"/>
      <c r="AB73" s="281"/>
      <c r="AC73" s="281"/>
      <c r="AD73" s="281">
        <v>602727.55000000005</v>
      </c>
      <c r="AE73" s="281">
        <v>69491.23</v>
      </c>
      <c r="AF73" s="281">
        <v>447387.21</v>
      </c>
      <c r="AG73" s="281"/>
      <c r="AH73" s="281">
        <v>9963</v>
      </c>
    </row>
    <row r="74" spans="1:34" ht="15.75" customHeight="1" x14ac:dyDescent="0.2">
      <c r="A74" s="278" t="s">
        <v>1564</v>
      </c>
      <c r="B74" s="279">
        <v>673795.12</v>
      </c>
      <c r="C74" s="279">
        <v>534192.89</v>
      </c>
      <c r="D74" s="279">
        <v>26001.77</v>
      </c>
      <c r="E74" s="279"/>
      <c r="F74" s="278"/>
      <c r="G74" s="278">
        <v>756269.35</v>
      </c>
      <c r="H74" s="278">
        <v>192194.81</v>
      </c>
      <c r="I74" s="278"/>
      <c r="J74" s="278"/>
      <c r="K74" s="280">
        <v>2000</v>
      </c>
      <c r="L74" s="280">
        <v>140682.10999999999</v>
      </c>
      <c r="M74" s="280"/>
      <c r="N74" s="280">
        <v>0</v>
      </c>
      <c r="O74" s="278"/>
      <c r="P74" s="278">
        <v>-352141.25</v>
      </c>
      <c r="Q74" s="278">
        <v>134185.57999999999</v>
      </c>
      <c r="R74" s="278">
        <v>2065017.96</v>
      </c>
      <c r="S74" s="54">
        <v>1357683.41</v>
      </c>
      <c r="T74" s="54"/>
      <c r="U74" s="54">
        <v>1251.6099999999999</v>
      </c>
      <c r="V74" s="54"/>
      <c r="W74" s="54">
        <v>646942.5</v>
      </c>
      <c r="X74" s="54"/>
      <c r="Y74" s="54">
        <v>84800.18</v>
      </c>
      <c r="Z74" s="281">
        <v>1229822.5</v>
      </c>
      <c r="AA74" s="281"/>
      <c r="AB74" s="281"/>
      <c r="AC74" s="281"/>
      <c r="AD74" s="281">
        <v>560550.25</v>
      </c>
      <c r="AE74" s="281">
        <v>73938.41</v>
      </c>
      <c r="AF74" s="281"/>
      <c r="AG74" s="281"/>
      <c r="AH74" s="281">
        <v>14500</v>
      </c>
    </row>
    <row r="75" spans="1:34" x14ac:dyDescent="0.2">
      <c r="A75" s="278" t="s">
        <v>1565</v>
      </c>
      <c r="B75" s="279">
        <v>1054360.8600000001</v>
      </c>
      <c r="C75" s="279">
        <v>657924.52</v>
      </c>
      <c r="D75" s="279">
        <v>243063.16</v>
      </c>
      <c r="E75" s="279"/>
      <c r="F75" s="278"/>
      <c r="G75" s="278">
        <v>408523.43</v>
      </c>
      <c r="H75" s="278">
        <v>940586.29</v>
      </c>
      <c r="I75" s="278"/>
      <c r="J75" s="278"/>
      <c r="K75" s="280">
        <v>13630</v>
      </c>
      <c r="L75" s="280">
        <v>144826.35</v>
      </c>
      <c r="M75" s="280"/>
      <c r="N75" s="280">
        <v>3476</v>
      </c>
      <c r="O75" s="278"/>
      <c r="P75" s="278">
        <v>454937.14</v>
      </c>
      <c r="Q75" s="278">
        <v>-285773.74</v>
      </c>
      <c r="R75" s="278">
        <v>2127187.88</v>
      </c>
      <c r="S75" s="54">
        <v>2168298</v>
      </c>
      <c r="T75" s="54">
        <v>109900</v>
      </c>
      <c r="U75" s="54">
        <v>1989.42</v>
      </c>
      <c r="V75" s="54"/>
      <c r="W75" s="54">
        <v>781101.5</v>
      </c>
      <c r="X75" s="54"/>
      <c r="Y75" s="54">
        <v>274100</v>
      </c>
      <c r="Z75" s="281">
        <v>1575568.5</v>
      </c>
      <c r="AA75" s="281"/>
      <c r="AB75" s="281">
        <v>6209</v>
      </c>
      <c r="AC75" s="281"/>
      <c r="AD75" s="281">
        <v>551430.43999999994</v>
      </c>
      <c r="AE75" s="281">
        <v>237227.9</v>
      </c>
      <c r="AF75" s="281"/>
      <c r="AG75" s="281"/>
      <c r="AH75" s="281">
        <v>16484.45</v>
      </c>
    </row>
    <row r="76" spans="1:34" x14ac:dyDescent="0.2">
      <c r="A76" s="278" t="s">
        <v>1699</v>
      </c>
      <c r="B76" s="279">
        <v>1081765.97</v>
      </c>
      <c r="C76" s="279">
        <v>313593</v>
      </c>
      <c r="D76" s="279">
        <v>66546.570000000007</v>
      </c>
      <c r="E76" s="279"/>
      <c r="F76" s="278"/>
      <c r="G76" s="278">
        <v>978259.36</v>
      </c>
      <c r="H76" s="278">
        <v>960114.48</v>
      </c>
      <c r="I76" s="278"/>
      <c r="J76" s="278"/>
      <c r="K76" s="280">
        <v>2545</v>
      </c>
      <c r="L76" s="280">
        <v>81850.22</v>
      </c>
      <c r="M76" s="280"/>
      <c r="N76" s="280">
        <v>149.53</v>
      </c>
      <c r="O76" s="278"/>
      <c r="P76" s="278"/>
      <c r="Q76" s="278">
        <v>308039.32</v>
      </c>
      <c r="R76" s="278">
        <v>3692657.78</v>
      </c>
      <c r="S76" s="54">
        <v>2054721.27</v>
      </c>
      <c r="T76" s="54">
        <v>53300</v>
      </c>
      <c r="U76" s="54">
        <v>1993.23</v>
      </c>
      <c r="V76" s="54"/>
      <c r="W76" s="54">
        <v>678895</v>
      </c>
      <c r="X76" s="54"/>
      <c r="Y76" s="54">
        <v>81600</v>
      </c>
      <c r="Z76" s="281">
        <v>1164845</v>
      </c>
      <c r="AA76" s="281"/>
      <c r="AB76" s="281"/>
      <c r="AC76" s="281"/>
      <c r="AD76" s="281">
        <v>618028.28</v>
      </c>
      <c r="AE76" s="281">
        <v>151255.15</v>
      </c>
      <c r="AF76" s="281"/>
      <c r="AG76" s="281"/>
      <c r="AH76" s="281">
        <v>8569</v>
      </c>
    </row>
    <row r="77" spans="1:34" x14ac:dyDescent="0.2">
      <c r="A77" s="278" t="s">
        <v>1566</v>
      </c>
      <c r="B77" s="279">
        <v>489388.39</v>
      </c>
      <c r="C77" s="279">
        <v>120369</v>
      </c>
      <c r="D77" s="279">
        <v>14396.68</v>
      </c>
      <c r="E77" s="279"/>
      <c r="F77" s="278"/>
      <c r="G77" s="278">
        <v>2898431.44</v>
      </c>
      <c r="H77" s="278">
        <v>101914.96</v>
      </c>
      <c r="I77" s="278"/>
      <c r="J77" s="278"/>
      <c r="K77" s="280">
        <v>0</v>
      </c>
      <c r="L77" s="280">
        <v>144884.53</v>
      </c>
      <c r="M77" s="280">
        <v>242300</v>
      </c>
      <c r="N77" s="280"/>
      <c r="O77" s="278"/>
      <c r="P77" s="278"/>
      <c r="Q77" s="278">
        <v>535629.29</v>
      </c>
      <c r="R77" s="278">
        <v>2241713.0099999998</v>
      </c>
      <c r="S77" s="54">
        <v>944809.9</v>
      </c>
      <c r="T77" s="54"/>
      <c r="U77" s="54">
        <v>663.18</v>
      </c>
      <c r="V77" s="54"/>
      <c r="W77" s="54">
        <v>687940</v>
      </c>
      <c r="X77" s="54"/>
      <c r="Y77" s="54">
        <v>177772</v>
      </c>
      <c r="Z77" s="281">
        <v>1114702</v>
      </c>
      <c r="AA77" s="281"/>
      <c r="AB77" s="281"/>
      <c r="AC77" s="281"/>
      <c r="AD77" s="281">
        <v>709364.6</v>
      </c>
      <c r="AE77" s="281">
        <v>194801.85</v>
      </c>
      <c r="AF77" s="281"/>
      <c r="AG77" s="281"/>
      <c r="AH77" s="281">
        <v>49830.94</v>
      </c>
    </row>
    <row r="78" spans="1:34" x14ac:dyDescent="0.2">
      <c r="A78" s="278" t="s">
        <v>1567</v>
      </c>
      <c r="B78" s="279">
        <v>354406.42</v>
      </c>
      <c r="C78" s="279">
        <v>35765</v>
      </c>
      <c r="D78" s="279">
        <v>44089.9</v>
      </c>
      <c r="E78" s="279"/>
      <c r="F78" s="278"/>
      <c r="G78" s="278">
        <v>836191.88</v>
      </c>
      <c r="H78" s="278">
        <v>552056.1</v>
      </c>
      <c r="I78" s="278"/>
      <c r="J78" s="278"/>
      <c r="K78" s="280">
        <v>3000</v>
      </c>
      <c r="L78" s="280">
        <v>184090.89</v>
      </c>
      <c r="M78" s="280">
        <v>10000</v>
      </c>
      <c r="N78" s="280">
        <v>434.89</v>
      </c>
      <c r="O78" s="278"/>
      <c r="P78" s="278"/>
      <c r="Q78" s="278">
        <v>-295703.48</v>
      </c>
      <c r="R78" s="278">
        <v>1881918.88</v>
      </c>
      <c r="S78" s="54">
        <v>1431761.99</v>
      </c>
      <c r="T78" s="54"/>
      <c r="U78" s="54">
        <v>479.24</v>
      </c>
      <c r="V78" s="54"/>
      <c r="W78" s="54">
        <v>1333691.25</v>
      </c>
      <c r="X78" s="54"/>
      <c r="Y78" s="54">
        <v>94600</v>
      </c>
      <c r="Z78" s="281">
        <v>1861031.25</v>
      </c>
      <c r="AA78" s="281"/>
      <c r="AB78" s="281"/>
      <c r="AC78" s="281"/>
      <c r="AD78" s="281">
        <v>628515.51</v>
      </c>
      <c r="AE78" s="281">
        <v>180075.6</v>
      </c>
      <c r="AF78" s="281"/>
      <c r="AG78" s="281"/>
      <c r="AH78" s="281">
        <v>104550</v>
      </c>
    </row>
    <row r="79" spans="1:34" x14ac:dyDescent="0.2">
      <c r="A79" s="278" t="s">
        <v>1568</v>
      </c>
      <c r="B79" s="279">
        <v>242013.31</v>
      </c>
      <c r="C79" s="279">
        <v>13698</v>
      </c>
      <c r="D79" s="279">
        <v>70759.070000000007</v>
      </c>
      <c r="E79" s="279">
        <v>0</v>
      </c>
      <c r="F79" s="278">
        <v>0</v>
      </c>
      <c r="G79" s="278">
        <v>821957.88</v>
      </c>
      <c r="H79" s="278">
        <v>1198795.4099999999</v>
      </c>
      <c r="I79" s="278">
        <v>0</v>
      </c>
      <c r="J79" s="278">
        <v>0</v>
      </c>
      <c r="K79" s="280">
        <v>0</v>
      </c>
      <c r="L79" s="280">
        <v>44250</v>
      </c>
      <c r="M79" s="280">
        <v>0</v>
      </c>
      <c r="N79" s="280">
        <v>380</v>
      </c>
      <c r="O79" s="278">
        <v>5000</v>
      </c>
      <c r="P79" s="278">
        <v>0</v>
      </c>
      <c r="Q79" s="278">
        <v>211939.61</v>
      </c>
      <c r="R79" s="278">
        <v>1941230.36</v>
      </c>
      <c r="S79" s="54">
        <v>937615.73</v>
      </c>
      <c r="T79" s="54">
        <v>25940</v>
      </c>
      <c r="U79" s="54">
        <v>360.33</v>
      </c>
      <c r="V79" s="54"/>
      <c r="W79" s="54">
        <v>784124</v>
      </c>
      <c r="X79" s="54"/>
      <c r="Y79" s="54">
        <v>257310.72</v>
      </c>
      <c r="Z79" s="281">
        <v>1136563</v>
      </c>
      <c r="AA79" s="281"/>
      <c r="AB79" s="281"/>
      <c r="AC79" s="281"/>
      <c r="AD79" s="281">
        <v>464283.69</v>
      </c>
      <c r="AE79" s="281">
        <v>109442.39</v>
      </c>
      <c r="AF79" s="281"/>
      <c r="AG79" s="281"/>
      <c r="AH79" s="281">
        <v>108068</v>
      </c>
    </row>
    <row r="80" spans="1:34" x14ac:dyDescent="0.2">
      <c r="A80" s="278" t="s">
        <v>1569</v>
      </c>
      <c r="B80" s="279">
        <v>551728.48</v>
      </c>
      <c r="C80" s="279">
        <v>108247</v>
      </c>
      <c r="D80" s="279">
        <v>60760</v>
      </c>
      <c r="E80" s="279"/>
      <c r="F80" s="278"/>
      <c r="G80" s="278">
        <v>387748.04</v>
      </c>
      <c r="H80" s="278">
        <v>103437.75</v>
      </c>
      <c r="I80" s="278"/>
      <c r="J80" s="278"/>
      <c r="K80" s="280">
        <v>6850</v>
      </c>
      <c r="L80" s="280">
        <v>25559.279999999999</v>
      </c>
      <c r="M80" s="280"/>
      <c r="N80" s="280"/>
      <c r="O80" s="278">
        <v>5000</v>
      </c>
      <c r="P80" s="278">
        <v>-1140722.08</v>
      </c>
      <c r="Q80" s="278"/>
      <c r="R80" s="278">
        <v>1940061.77</v>
      </c>
      <c r="S80" s="54">
        <v>1518878.21</v>
      </c>
      <c r="T80" s="54">
        <v>157000</v>
      </c>
      <c r="U80" s="54"/>
      <c r="V80" s="54"/>
      <c r="W80" s="54">
        <v>1224942</v>
      </c>
      <c r="X80" s="54"/>
      <c r="Y80" s="54">
        <v>235000</v>
      </c>
      <c r="Z80" s="281">
        <v>1933562</v>
      </c>
      <c r="AA80" s="281"/>
      <c r="AB80" s="281"/>
      <c r="AC80" s="281"/>
      <c r="AD80" s="281">
        <v>659504.93999999994</v>
      </c>
      <c r="AE80" s="281">
        <v>99912.97</v>
      </c>
      <c r="AF80" s="281"/>
      <c r="AG80" s="281"/>
      <c r="AH80" s="281">
        <v>67300</v>
      </c>
    </row>
    <row r="81" spans="1:34" x14ac:dyDescent="0.2">
      <c r="A81" s="278" t="s">
        <v>1570</v>
      </c>
      <c r="B81" s="279">
        <v>272720.88</v>
      </c>
      <c r="C81" s="279">
        <v>12784</v>
      </c>
      <c r="D81" s="279">
        <v>277579.94</v>
      </c>
      <c r="E81" s="279"/>
      <c r="F81" s="278"/>
      <c r="G81" s="278">
        <v>335002</v>
      </c>
      <c r="H81" s="278">
        <v>-222242.3</v>
      </c>
      <c r="I81" s="278"/>
      <c r="J81" s="278"/>
      <c r="K81" s="280">
        <v>348057.4</v>
      </c>
      <c r="L81" s="280">
        <v>116538.58</v>
      </c>
      <c r="M81" s="280"/>
      <c r="N81" s="280"/>
      <c r="O81" s="278">
        <v>5000</v>
      </c>
      <c r="P81" s="278"/>
      <c r="Q81" s="278">
        <v>-1448017.05</v>
      </c>
      <c r="R81" s="278">
        <v>2076384.94</v>
      </c>
      <c r="S81" s="54">
        <v>977560.73</v>
      </c>
      <c r="T81" s="54"/>
      <c r="U81" s="54">
        <v>412.69</v>
      </c>
      <c r="V81" s="54"/>
      <c r="W81" s="54">
        <v>738028.07</v>
      </c>
      <c r="X81" s="54"/>
      <c r="Y81" s="54">
        <v>33600</v>
      </c>
      <c r="Z81" s="281">
        <v>1095688.07</v>
      </c>
      <c r="AA81" s="281"/>
      <c r="AB81" s="281"/>
      <c r="AC81" s="281"/>
      <c r="AD81" s="281">
        <v>554950.77</v>
      </c>
      <c r="AE81" s="281">
        <v>398163.71</v>
      </c>
      <c r="AF81" s="281"/>
      <c r="AG81" s="281"/>
      <c r="AH81" s="281">
        <v>14436.29</v>
      </c>
    </row>
    <row r="82" spans="1:34" x14ac:dyDescent="0.2">
      <c r="A82" s="278" t="s">
        <v>1571</v>
      </c>
      <c r="B82" s="279">
        <v>714653.19</v>
      </c>
      <c r="C82" s="279">
        <v>0</v>
      </c>
      <c r="D82" s="279">
        <v>62448.99</v>
      </c>
      <c r="E82" s="279"/>
      <c r="F82" s="278"/>
      <c r="G82" s="278">
        <v>71774.960000000006</v>
      </c>
      <c r="H82" s="278">
        <v>359453.63</v>
      </c>
      <c r="I82" s="278"/>
      <c r="J82" s="278"/>
      <c r="K82" s="280"/>
      <c r="L82" s="280">
        <v>128943.23</v>
      </c>
      <c r="M82" s="280"/>
      <c r="N82" s="280"/>
      <c r="O82" s="278">
        <v>10000</v>
      </c>
      <c r="P82" s="278"/>
      <c r="Q82" s="278">
        <v>-997051.67</v>
      </c>
      <c r="R82" s="278">
        <v>1879892.65</v>
      </c>
      <c r="S82" s="54">
        <v>1066435.3500000001</v>
      </c>
      <c r="T82" s="54"/>
      <c r="U82" s="54">
        <v>822.85</v>
      </c>
      <c r="V82" s="54"/>
      <c r="W82" s="54">
        <v>277739.5</v>
      </c>
      <c r="X82" s="54"/>
      <c r="Y82" s="54">
        <v>16300</v>
      </c>
      <c r="Z82" s="281">
        <v>580894.5</v>
      </c>
      <c r="AA82" s="281"/>
      <c r="AB82" s="281">
        <v>4240</v>
      </c>
      <c r="AC82" s="281"/>
      <c r="AD82" s="281">
        <v>432091.57</v>
      </c>
      <c r="AE82" s="281">
        <v>143938.07</v>
      </c>
      <c r="AF82" s="281"/>
      <c r="AG82" s="281"/>
      <c r="AH82" s="281"/>
    </row>
    <row r="83" spans="1:34" x14ac:dyDescent="0.2">
      <c r="A83" s="278" t="s">
        <v>1572</v>
      </c>
      <c r="B83" s="279">
        <v>523251.77</v>
      </c>
      <c r="C83" s="279">
        <v>48249.3</v>
      </c>
      <c r="D83" s="279">
        <v>15585</v>
      </c>
      <c r="E83" s="279"/>
      <c r="F83" s="278"/>
      <c r="G83" s="278">
        <v>348863.94</v>
      </c>
      <c r="H83" s="278">
        <v>230092.2</v>
      </c>
      <c r="I83" s="278"/>
      <c r="J83" s="278"/>
      <c r="K83" s="280">
        <v>17000</v>
      </c>
      <c r="L83" s="280">
        <v>72545.820000000007</v>
      </c>
      <c r="M83" s="280">
        <v>12970</v>
      </c>
      <c r="N83" s="280">
        <v>52130</v>
      </c>
      <c r="O83" s="278"/>
      <c r="P83" s="278"/>
      <c r="Q83" s="278">
        <v>-830206.11</v>
      </c>
      <c r="R83" s="278">
        <v>1840507.51</v>
      </c>
      <c r="S83" s="54">
        <v>751237.67</v>
      </c>
      <c r="T83" s="54"/>
      <c r="U83" s="54">
        <v>714.09</v>
      </c>
      <c r="V83" s="54"/>
      <c r="W83" s="54">
        <v>1244621</v>
      </c>
      <c r="X83" s="54"/>
      <c r="Y83" s="54">
        <v>12200</v>
      </c>
      <c r="Z83" s="281">
        <v>1432591</v>
      </c>
      <c r="AA83" s="281"/>
      <c r="AB83" s="281"/>
      <c r="AC83" s="281"/>
      <c r="AD83" s="281">
        <v>406751.08</v>
      </c>
      <c r="AE83" s="281">
        <v>58275.69</v>
      </c>
      <c r="AF83" s="281"/>
      <c r="AG83" s="281"/>
      <c r="AH83" s="281">
        <v>59950</v>
      </c>
    </row>
    <row r="84" spans="1:34" x14ac:dyDescent="0.2">
      <c r="A84" s="278" t="s">
        <v>1573</v>
      </c>
      <c r="B84" s="279">
        <v>239496.24</v>
      </c>
      <c r="C84" s="279">
        <v>35036</v>
      </c>
      <c r="D84" s="279">
        <v>48055</v>
      </c>
      <c r="E84" s="279"/>
      <c r="F84" s="278"/>
      <c r="G84" s="278">
        <v>740936.02</v>
      </c>
      <c r="H84" s="278">
        <v>95572.05</v>
      </c>
      <c r="I84" s="278"/>
      <c r="J84" s="278"/>
      <c r="K84" s="280">
        <v>48055</v>
      </c>
      <c r="L84" s="280">
        <v>83250</v>
      </c>
      <c r="M84" s="280">
        <v>5000</v>
      </c>
      <c r="N84" s="280">
        <v>67500</v>
      </c>
      <c r="O84" s="278"/>
      <c r="P84" s="278">
        <v>-1687841.73</v>
      </c>
      <c r="Q84" s="278">
        <v>-500.27</v>
      </c>
      <c r="R84" s="278">
        <v>2651073.88</v>
      </c>
      <c r="S84" s="54">
        <v>753983.37</v>
      </c>
      <c r="T84" s="54">
        <v>38460</v>
      </c>
      <c r="U84" s="54">
        <v>358.24</v>
      </c>
      <c r="V84" s="54"/>
      <c r="W84" s="54">
        <v>581816</v>
      </c>
      <c r="X84" s="54"/>
      <c r="Y84" s="54">
        <v>89027.94</v>
      </c>
      <c r="Z84" s="281">
        <v>791706</v>
      </c>
      <c r="AA84" s="281"/>
      <c r="AB84" s="281"/>
      <c r="AC84" s="281"/>
      <c r="AD84" s="281">
        <v>547514.76</v>
      </c>
      <c r="AE84" s="281">
        <v>35246.11</v>
      </c>
      <c r="AF84" s="281"/>
      <c r="AG84" s="281"/>
      <c r="AH84" s="281">
        <v>73380.25</v>
      </c>
    </row>
    <row r="85" spans="1:34" x14ac:dyDescent="0.2">
      <c r="A85" s="278" t="s">
        <v>1684</v>
      </c>
      <c r="B85" s="279">
        <v>506075.99</v>
      </c>
      <c r="C85" s="279">
        <v>35429</v>
      </c>
      <c r="D85" s="279">
        <v>30762.68</v>
      </c>
      <c r="E85" s="279"/>
      <c r="F85" s="278"/>
      <c r="G85" s="278">
        <v>560050.55000000005</v>
      </c>
      <c r="H85" s="278">
        <v>269073.46000000002</v>
      </c>
      <c r="I85" s="278"/>
      <c r="J85" s="278"/>
      <c r="K85" s="280">
        <v>3000</v>
      </c>
      <c r="L85" s="280">
        <v>137400</v>
      </c>
      <c r="M85" s="280">
        <v>42500</v>
      </c>
      <c r="N85" s="280"/>
      <c r="O85" s="278">
        <v>15000</v>
      </c>
      <c r="P85" s="278"/>
      <c r="Q85" s="278"/>
      <c r="R85" s="278">
        <v>3200752.69</v>
      </c>
      <c r="S85" s="54">
        <v>920950.67</v>
      </c>
      <c r="T85" s="54">
        <v>145180</v>
      </c>
      <c r="U85" s="54">
        <v>1027.3800000000001</v>
      </c>
      <c r="V85" s="54"/>
      <c r="W85" s="54">
        <v>549709</v>
      </c>
      <c r="X85" s="54"/>
      <c r="Y85" s="54">
        <v>34500</v>
      </c>
      <c r="Z85" s="281">
        <v>815479</v>
      </c>
      <c r="AA85" s="281"/>
      <c r="AB85" s="281"/>
      <c r="AC85" s="281"/>
      <c r="AD85" s="281">
        <v>617357.78</v>
      </c>
      <c r="AE85" s="281">
        <v>162653.63</v>
      </c>
      <c r="AF85" s="281"/>
      <c r="AG85" s="281"/>
      <c r="AH85" s="281">
        <v>126850</v>
      </c>
    </row>
    <row r="86" spans="1:34" x14ac:dyDescent="0.2">
      <c r="A86" s="278" t="s">
        <v>1574</v>
      </c>
      <c r="B86" s="279">
        <v>354057.09</v>
      </c>
      <c r="C86" s="279">
        <v>16684</v>
      </c>
      <c r="D86" s="279">
        <v>56170.19</v>
      </c>
      <c r="E86" s="279"/>
      <c r="F86" s="278"/>
      <c r="G86" s="278">
        <v>357204.61</v>
      </c>
      <c r="H86" s="278">
        <v>1200321.1100000001</v>
      </c>
      <c r="I86" s="278"/>
      <c r="J86" s="278"/>
      <c r="K86" s="280">
        <v>2850</v>
      </c>
      <c r="L86" s="280">
        <v>79708.45</v>
      </c>
      <c r="M86" s="280"/>
      <c r="N86" s="280">
        <v>117.75</v>
      </c>
      <c r="O86" s="278">
        <v>79688</v>
      </c>
      <c r="P86" s="278"/>
      <c r="Q86" s="278">
        <v>232540.81</v>
      </c>
      <c r="R86" s="278">
        <v>1975689.39</v>
      </c>
      <c r="S86" s="54">
        <v>979182.71</v>
      </c>
      <c r="T86" s="54">
        <v>101700</v>
      </c>
      <c r="U86" s="54">
        <v>702.97</v>
      </c>
      <c r="V86" s="54"/>
      <c r="W86" s="54">
        <v>795788</v>
      </c>
      <c r="X86" s="54"/>
      <c r="Y86" s="54">
        <v>103185</v>
      </c>
      <c r="Z86" s="281">
        <v>1309558</v>
      </c>
      <c r="AA86" s="281"/>
      <c r="AB86" s="281">
        <v>1800</v>
      </c>
      <c r="AC86" s="281"/>
      <c r="AD86" s="281">
        <v>490499.41</v>
      </c>
      <c r="AE86" s="281">
        <v>271429.19</v>
      </c>
      <c r="AF86" s="281"/>
      <c r="AG86" s="281"/>
      <c r="AH86" s="281">
        <v>1000</v>
      </c>
    </row>
    <row r="87" spans="1:34" x14ac:dyDescent="0.2">
      <c r="A87" s="278" t="s">
        <v>1575</v>
      </c>
      <c r="B87" s="279">
        <v>1283108.46</v>
      </c>
      <c r="C87" s="279">
        <v>59751.77</v>
      </c>
      <c r="D87" s="279">
        <v>85067.47</v>
      </c>
      <c r="E87" s="279"/>
      <c r="F87" s="278"/>
      <c r="G87" s="278">
        <v>1967975.98</v>
      </c>
      <c r="H87" s="278">
        <v>1055388.98</v>
      </c>
      <c r="I87" s="278"/>
      <c r="J87" s="278"/>
      <c r="K87" s="280">
        <v>3820</v>
      </c>
      <c r="L87" s="280">
        <v>113531.21</v>
      </c>
      <c r="M87" s="280"/>
      <c r="N87" s="280">
        <v>18.690000000000001</v>
      </c>
      <c r="O87" s="278">
        <v>659984</v>
      </c>
      <c r="P87" s="278"/>
      <c r="Q87" s="278">
        <v>198957.28</v>
      </c>
      <c r="R87" s="278">
        <v>3812204.74</v>
      </c>
      <c r="S87" s="54">
        <v>1544462.58</v>
      </c>
      <c r="T87" s="54">
        <v>0</v>
      </c>
      <c r="U87" s="54">
        <v>928.83</v>
      </c>
      <c r="V87" s="54"/>
      <c r="W87" s="54">
        <v>664593.1</v>
      </c>
      <c r="X87" s="54"/>
      <c r="Y87" s="54">
        <v>742180</v>
      </c>
      <c r="Z87" s="281">
        <v>1337851.1000000001</v>
      </c>
      <c r="AA87" s="281"/>
      <c r="AB87" s="281">
        <v>2000</v>
      </c>
      <c r="AC87" s="281"/>
      <c r="AD87" s="281">
        <v>669117.05000000005</v>
      </c>
      <c r="AE87" s="281">
        <v>281026.46999999997</v>
      </c>
      <c r="AF87" s="281"/>
      <c r="AG87" s="281"/>
      <c r="AH87" s="281"/>
    </row>
    <row r="88" spans="1:34" x14ac:dyDescent="0.2">
      <c r="A88" s="278" t="s">
        <v>1576</v>
      </c>
      <c r="B88" s="279">
        <v>569308.99</v>
      </c>
      <c r="C88" s="279">
        <v>27729</v>
      </c>
      <c r="D88" s="279">
        <v>109033.36</v>
      </c>
      <c r="E88" s="279"/>
      <c r="F88" s="278"/>
      <c r="G88" s="278">
        <v>1914682.18</v>
      </c>
      <c r="H88" s="278">
        <v>833495.38</v>
      </c>
      <c r="I88" s="278"/>
      <c r="J88" s="278"/>
      <c r="K88" s="280">
        <v>13222.23</v>
      </c>
      <c r="L88" s="280">
        <v>140384.35</v>
      </c>
      <c r="M88" s="280"/>
      <c r="N88" s="280">
        <v>103210</v>
      </c>
      <c r="O88" s="278"/>
      <c r="P88" s="278"/>
      <c r="Q88" s="278">
        <v>209750.49</v>
      </c>
      <c r="R88" s="278">
        <v>3564237.85</v>
      </c>
      <c r="S88" s="54">
        <v>1232040.4099999999</v>
      </c>
      <c r="T88" s="54">
        <v>25450</v>
      </c>
      <c r="U88" s="54">
        <v>752.05</v>
      </c>
      <c r="V88" s="54"/>
      <c r="W88" s="54">
        <v>685188.72</v>
      </c>
      <c r="X88" s="54"/>
      <c r="Y88" s="54">
        <v>508880</v>
      </c>
      <c r="Z88" s="281">
        <v>1238458.72</v>
      </c>
      <c r="AA88" s="281"/>
      <c r="AB88" s="281">
        <v>4000</v>
      </c>
      <c r="AC88" s="281"/>
      <c r="AD88" s="281">
        <v>713288.95</v>
      </c>
      <c r="AE88" s="281">
        <v>205265.94</v>
      </c>
      <c r="AF88" s="281"/>
      <c r="AG88" s="281"/>
      <c r="AH88" s="281"/>
    </row>
    <row r="89" spans="1:34" x14ac:dyDescent="0.2">
      <c r="A89" s="278" t="s">
        <v>1577</v>
      </c>
      <c r="B89" s="279">
        <v>814384.71</v>
      </c>
      <c r="C89" s="279">
        <v>36374.5</v>
      </c>
      <c r="D89" s="279">
        <v>87199.44</v>
      </c>
      <c r="E89" s="279"/>
      <c r="F89" s="278"/>
      <c r="G89" s="278">
        <v>1146959.83</v>
      </c>
      <c r="H89" s="278">
        <v>641024.54</v>
      </c>
      <c r="I89" s="278"/>
      <c r="J89" s="278"/>
      <c r="K89" s="280">
        <v>0</v>
      </c>
      <c r="L89" s="280">
        <v>153469.98000000001</v>
      </c>
      <c r="M89" s="280"/>
      <c r="N89" s="280">
        <v>10800</v>
      </c>
      <c r="O89" s="278">
        <v>363916.09</v>
      </c>
      <c r="P89" s="278"/>
      <c r="Q89" s="278">
        <v>254111.33</v>
      </c>
      <c r="R89" s="278">
        <v>2080906</v>
      </c>
      <c r="S89" s="54">
        <v>1018948.15</v>
      </c>
      <c r="T89" s="54">
        <v>86830</v>
      </c>
      <c r="U89" s="54">
        <v>899.28</v>
      </c>
      <c r="V89" s="54"/>
      <c r="W89" s="54">
        <v>1252126.2</v>
      </c>
      <c r="X89" s="54"/>
      <c r="Y89" s="54">
        <v>149519</v>
      </c>
      <c r="Z89" s="281">
        <v>1784416.2</v>
      </c>
      <c r="AA89" s="281"/>
      <c r="AB89" s="281">
        <v>12080</v>
      </c>
      <c r="AC89" s="281"/>
      <c r="AD89" s="281">
        <v>593540.72</v>
      </c>
      <c r="AE89" s="281">
        <v>208129.98</v>
      </c>
      <c r="AF89" s="281"/>
      <c r="AG89" s="281"/>
      <c r="AH89" s="281">
        <v>500</v>
      </c>
    </row>
    <row r="90" spans="1:34" x14ac:dyDescent="0.2">
      <c r="A90" s="278" t="s">
        <v>1578</v>
      </c>
      <c r="B90" s="279">
        <v>536618.22</v>
      </c>
      <c r="C90" s="279">
        <v>38417</v>
      </c>
      <c r="D90" s="279">
        <v>151975.41</v>
      </c>
      <c r="E90" s="279"/>
      <c r="F90" s="278"/>
      <c r="G90" s="278">
        <v>1138675.19</v>
      </c>
      <c r="H90" s="278">
        <v>448140.37</v>
      </c>
      <c r="I90" s="278"/>
      <c r="J90" s="278"/>
      <c r="K90" s="280">
        <v>0</v>
      </c>
      <c r="L90" s="280">
        <v>72255.08</v>
      </c>
      <c r="M90" s="280"/>
      <c r="N90" s="280">
        <v>14.95</v>
      </c>
      <c r="O90" s="278"/>
      <c r="P90" s="278"/>
      <c r="Q90" s="278">
        <v>165214.85999999999</v>
      </c>
      <c r="R90" s="278">
        <v>2304026.96</v>
      </c>
      <c r="S90" s="54">
        <v>1113957.68</v>
      </c>
      <c r="T90" s="54">
        <v>77100</v>
      </c>
      <c r="U90" s="54">
        <v>963.71</v>
      </c>
      <c r="V90" s="54"/>
      <c r="W90" s="54">
        <v>295396.5</v>
      </c>
      <c r="X90" s="54"/>
      <c r="Y90" s="54">
        <v>93943</v>
      </c>
      <c r="Z90" s="281">
        <v>855364.5</v>
      </c>
      <c r="AA90" s="281"/>
      <c r="AB90" s="281"/>
      <c r="AC90" s="281"/>
      <c r="AD90" s="281">
        <v>442315.24</v>
      </c>
      <c r="AE90" s="281">
        <v>163990.06</v>
      </c>
      <c r="AF90" s="281"/>
      <c r="AG90" s="281"/>
      <c r="AH90" s="281"/>
    </row>
    <row r="91" spans="1:34" x14ac:dyDescent="0.2">
      <c r="A91" s="278" t="s">
        <v>1579</v>
      </c>
      <c r="B91" s="279">
        <v>551111.48</v>
      </c>
      <c r="C91" s="279">
        <v>91418.76</v>
      </c>
      <c r="D91" s="279">
        <v>130730.5</v>
      </c>
      <c r="E91" s="279"/>
      <c r="F91" s="278"/>
      <c r="G91" s="278">
        <v>744834.26</v>
      </c>
      <c r="H91" s="278">
        <v>1184514.01</v>
      </c>
      <c r="I91" s="278"/>
      <c r="J91" s="278"/>
      <c r="K91" s="280">
        <v>201000</v>
      </c>
      <c r="L91" s="280">
        <v>125348.58</v>
      </c>
      <c r="M91" s="280"/>
      <c r="N91" s="280">
        <v>40000</v>
      </c>
      <c r="O91" s="278">
        <v>4350</v>
      </c>
      <c r="P91" s="278"/>
      <c r="Q91" s="278">
        <v>310154.61</v>
      </c>
      <c r="R91" s="278">
        <v>2345661.54</v>
      </c>
      <c r="S91" s="54">
        <v>1690977.72</v>
      </c>
      <c r="T91" s="54"/>
      <c r="U91" s="54">
        <v>1066.03</v>
      </c>
      <c r="V91" s="54"/>
      <c r="W91" s="54">
        <v>973091</v>
      </c>
      <c r="X91" s="54"/>
      <c r="Y91" s="54">
        <v>762302.25</v>
      </c>
      <c r="Z91" s="281">
        <v>1768013.25</v>
      </c>
      <c r="AA91" s="281"/>
      <c r="AB91" s="281"/>
      <c r="AC91" s="281"/>
      <c r="AD91" s="281">
        <v>962747.33</v>
      </c>
      <c r="AE91" s="281">
        <v>191607.67999999999</v>
      </c>
      <c r="AF91" s="281"/>
      <c r="AG91" s="281"/>
      <c r="AH91" s="281"/>
    </row>
    <row r="92" spans="1:34" x14ac:dyDescent="0.2">
      <c r="A92" s="278" t="s">
        <v>1580</v>
      </c>
      <c r="B92" s="279">
        <v>335406.77</v>
      </c>
      <c r="C92" s="279">
        <v>54331</v>
      </c>
      <c r="D92" s="279">
        <v>71186.2</v>
      </c>
      <c r="E92" s="279"/>
      <c r="F92" s="278"/>
      <c r="G92" s="278">
        <v>955443.06</v>
      </c>
      <c r="H92" s="278">
        <v>256304.78</v>
      </c>
      <c r="I92" s="278"/>
      <c r="J92" s="278"/>
      <c r="K92" s="280">
        <v>343000</v>
      </c>
      <c r="L92" s="280">
        <v>106239.89</v>
      </c>
      <c r="M92" s="280"/>
      <c r="N92" s="280">
        <v>69395.08</v>
      </c>
      <c r="O92" s="278">
        <v>2031</v>
      </c>
      <c r="P92" s="278"/>
      <c r="Q92" s="278">
        <v>139503.66</v>
      </c>
      <c r="R92" s="278">
        <v>4378498.51</v>
      </c>
      <c r="S92" s="54">
        <v>909452.38</v>
      </c>
      <c r="T92" s="54"/>
      <c r="U92" s="54">
        <v>647.20000000000005</v>
      </c>
      <c r="V92" s="54"/>
      <c r="W92" s="54">
        <v>1047554</v>
      </c>
      <c r="X92" s="54"/>
      <c r="Y92" s="54">
        <v>55967</v>
      </c>
      <c r="Z92" s="281">
        <v>1503786</v>
      </c>
      <c r="AA92" s="281"/>
      <c r="AB92" s="281"/>
      <c r="AC92" s="281">
        <v>920</v>
      </c>
      <c r="AD92" s="281">
        <v>450790.27</v>
      </c>
      <c r="AE92" s="281">
        <v>175376.92</v>
      </c>
      <c r="AF92" s="281"/>
      <c r="AG92" s="281"/>
      <c r="AH92" s="281"/>
    </row>
    <row r="93" spans="1:34" x14ac:dyDescent="0.2">
      <c r="A93" s="278" t="s">
        <v>1581</v>
      </c>
      <c r="B93" s="279">
        <v>252807.71</v>
      </c>
      <c r="C93" s="279">
        <v>153722</v>
      </c>
      <c r="D93" s="279">
        <v>77689.52</v>
      </c>
      <c r="E93" s="279"/>
      <c r="F93" s="278"/>
      <c r="G93" s="278">
        <v>1304645.54</v>
      </c>
      <c r="H93" s="278">
        <v>512317.45</v>
      </c>
      <c r="I93" s="278"/>
      <c r="J93" s="278"/>
      <c r="K93" s="280">
        <v>5800</v>
      </c>
      <c r="L93" s="280">
        <v>112910.52</v>
      </c>
      <c r="M93" s="280"/>
      <c r="N93" s="280">
        <v>0</v>
      </c>
      <c r="O93" s="278">
        <v>2304</v>
      </c>
      <c r="P93" s="278"/>
      <c r="Q93" s="278">
        <v>217177.7</v>
      </c>
      <c r="R93" s="278"/>
      <c r="S93" s="54">
        <v>1166310.8999999999</v>
      </c>
      <c r="T93" s="54"/>
      <c r="U93" s="54">
        <v>786.82</v>
      </c>
      <c r="V93" s="54"/>
      <c r="W93" s="54">
        <v>1285469.5</v>
      </c>
      <c r="X93" s="54"/>
      <c r="Y93" s="54">
        <v>119792</v>
      </c>
      <c r="Z93" s="281">
        <v>1939076.5</v>
      </c>
      <c r="AA93" s="281"/>
      <c r="AB93" s="281">
        <v>4000</v>
      </c>
      <c r="AC93" s="281"/>
      <c r="AD93" s="281">
        <v>662014.27</v>
      </c>
      <c r="AE93" s="281">
        <v>204483.79</v>
      </c>
      <c r="AF93" s="281"/>
      <c r="AG93" s="281"/>
      <c r="AH93" s="281"/>
    </row>
    <row r="94" spans="1:34" x14ac:dyDescent="0.2">
      <c r="A94" s="278" t="s">
        <v>1582</v>
      </c>
      <c r="B94" s="279">
        <v>341206.78</v>
      </c>
      <c r="C94" s="279">
        <v>51510.25</v>
      </c>
      <c r="D94" s="279">
        <v>91987.12</v>
      </c>
      <c r="E94" s="279"/>
      <c r="F94" s="278"/>
      <c r="G94" s="278">
        <v>976846.58</v>
      </c>
      <c r="H94" s="278">
        <v>783477.89</v>
      </c>
      <c r="I94" s="278"/>
      <c r="J94" s="278"/>
      <c r="K94" s="280">
        <v>298000</v>
      </c>
      <c r="L94" s="280">
        <v>97241.22</v>
      </c>
      <c r="M94" s="280"/>
      <c r="N94" s="280">
        <v>179978.69</v>
      </c>
      <c r="O94" s="278">
        <v>285131</v>
      </c>
      <c r="P94" s="278"/>
      <c r="Q94" s="278">
        <v>74148.86</v>
      </c>
      <c r="R94" s="278">
        <v>2028099.35</v>
      </c>
      <c r="S94" s="54">
        <v>1025461.08</v>
      </c>
      <c r="T94" s="54"/>
      <c r="U94" s="54">
        <v>652.67999999999995</v>
      </c>
      <c r="V94" s="54"/>
      <c r="W94" s="54">
        <v>1040865</v>
      </c>
      <c r="X94" s="54"/>
      <c r="Y94" s="54">
        <v>115705.25</v>
      </c>
      <c r="Z94" s="281">
        <v>1565644.25</v>
      </c>
      <c r="AA94" s="281"/>
      <c r="AB94" s="281">
        <v>4000</v>
      </c>
      <c r="AC94" s="281"/>
      <c r="AD94" s="281">
        <v>620248.31999999995</v>
      </c>
      <c r="AE94" s="281">
        <v>170564.3</v>
      </c>
      <c r="AF94" s="281"/>
      <c r="AG94" s="281"/>
      <c r="AH94" s="281"/>
    </row>
    <row r="95" spans="1:34" x14ac:dyDescent="0.2">
      <c r="A95" s="278" t="s">
        <v>1583</v>
      </c>
      <c r="B95" s="279">
        <v>250856.26</v>
      </c>
      <c r="C95" s="279">
        <v>52278.75</v>
      </c>
      <c r="D95" s="279">
        <v>101424.86</v>
      </c>
      <c r="E95" s="279"/>
      <c r="F95" s="278"/>
      <c r="G95" s="278">
        <v>2097780.54</v>
      </c>
      <c r="H95" s="278">
        <v>352248.78</v>
      </c>
      <c r="I95" s="278"/>
      <c r="J95" s="278"/>
      <c r="K95" s="280">
        <v>150880</v>
      </c>
      <c r="L95" s="280">
        <v>120315.5</v>
      </c>
      <c r="M95" s="280">
        <v>79524</v>
      </c>
      <c r="N95" s="280">
        <v>3129.31</v>
      </c>
      <c r="O95" s="278">
        <v>31718</v>
      </c>
      <c r="P95" s="278"/>
      <c r="Q95" s="278">
        <v>123178.08</v>
      </c>
      <c r="R95" s="278">
        <v>4808766.24</v>
      </c>
      <c r="S95" s="54">
        <v>1538233.51</v>
      </c>
      <c r="T95" s="54"/>
      <c r="U95" s="54">
        <v>540.57000000000005</v>
      </c>
      <c r="V95" s="54"/>
      <c r="W95" s="54">
        <v>1036768</v>
      </c>
      <c r="X95" s="54"/>
      <c r="Y95" s="54">
        <v>155706</v>
      </c>
      <c r="Z95" s="281">
        <v>1797678</v>
      </c>
      <c r="AA95" s="281"/>
      <c r="AB95" s="281"/>
      <c r="AC95" s="281"/>
      <c r="AD95" s="281">
        <v>946628.94</v>
      </c>
      <c r="AE95" s="281">
        <v>295366.68</v>
      </c>
      <c r="AF95" s="281"/>
      <c r="AG95" s="281"/>
      <c r="AH95" s="281"/>
    </row>
    <row r="96" spans="1:34" x14ac:dyDescent="0.2">
      <c r="A96" s="278" t="s">
        <v>1584</v>
      </c>
      <c r="B96" s="279">
        <v>135596.07</v>
      </c>
      <c r="C96" s="279">
        <v>33342.5</v>
      </c>
      <c r="D96" s="279">
        <v>55204.63</v>
      </c>
      <c r="E96" s="279"/>
      <c r="F96" s="278"/>
      <c r="G96" s="278">
        <v>1145472.94</v>
      </c>
      <c r="H96" s="278">
        <v>568675.34</v>
      </c>
      <c r="I96" s="278"/>
      <c r="J96" s="278"/>
      <c r="K96" s="280">
        <v>152160</v>
      </c>
      <c r="L96" s="280">
        <v>101444.21</v>
      </c>
      <c r="M96" s="280"/>
      <c r="N96" s="280">
        <v>9064.02</v>
      </c>
      <c r="O96" s="278">
        <v>20000</v>
      </c>
      <c r="P96" s="278"/>
      <c r="Q96" s="278">
        <v>178241.13</v>
      </c>
      <c r="R96" s="278">
        <v>2574871.5499999998</v>
      </c>
      <c r="S96" s="54">
        <v>764215.56</v>
      </c>
      <c r="T96" s="54"/>
      <c r="U96" s="54">
        <v>420.33</v>
      </c>
      <c r="V96" s="54"/>
      <c r="W96" s="54">
        <v>1085913.3</v>
      </c>
      <c r="X96" s="54"/>
      <c r="Y96" s="54">
        <v>151871.25</v>
      </c>
      <c r="Z96" s="281">
        <v>1651649.55</v>
      </c>
      <c r="AA96" s="281"/>
      <c r="AB96" s="281"/>
      <c r="AC96" s="281"/>
      <c r="AD96" s="281">
        <v>389217.57</v>
      </c>
      <c r="AE96" s="281">
        <v>174269.73</v>
      </c>
      <c r="AF96" s="281"/>
      <c r="AG96" s="281"/>
      <c r="AH96" s="281">
        <v>500</v>
      </c>
    </row>
    <row r="97" spans="1:34" x14ac:dyDescent="0.2">
      <c r="A97" s="278" t="s">
        <v>1585</v>
      </c>
      <c r="B97" s="279">
        <v>164817.17000000001</v>
      </c>
      <c r="C97" s="279">
        <v>21007.5</v>
      </c>
      <c r="D97" s="279">
        <v>43206</v>
      </c>
      <c r="E97" s="279"/>
      <c r="F97" s="278"/>
      <c r="G97" s="278">
        <v>1193558.3500000001</v>
      </c>
      <c r="H97" s="278">
        <v>463661.82</v>
      </c>
      <c r="I97" s="278"/>
      <c r="J97" s="278"/>
      <c r="K97" s="280">
        <v>201527</v>
      </c>
      <c r="L97" s="280">
        <v>189933.28</v>
      </c>
      <c r="M97" s="280"/>
      <c r="N97" s="280">
        <v>77.540000000000006</v>
      </c>
      <c r="O97" s="278">
        <v>5158.03</v>
      </c>
      <c r="P97" s="278"/>
      <c r="Q97" s="278">
        <v>95908.55</v>
      </c>
      <c r="R97" s="278">
        <v>2326634.9900000002</v>
      </c>
      <c r="S97" s="54">
        <v>899896.16</v>
      </c>
      <c r="T97" s="54">
        <v>36713.33</v>
      </c>
      <c r="U97" s="54">
        <v>385.55</v>
      </c>
      <c r="V97" s="54"/>
      <c r="W97" s="54">
        <v>952677.5</v>
      </c>
      <c r="X97" s="54"/>
      <c r="Y97" s="54">
        <v>85187.54</v>
      </c>
      <c r="Z97" s="281">
        <v>1541087.5</v>
      </c>
      <c r="AA97" s="281"/>
      <c r="AB97" s="281">
        <v>4000</v>
      </c>
      <c r="AC97" s="281"/>
      <c r="AD97" s="281">
        <v>475890.53</v>
      </c>
      <c r="AE97" s="281">
        <v>141919.54999999999</v>
      </c>
      <c r="AF97" s="281"/>
      <c r="AG97" s="281"/>
      <c r="AH97" s="281">
        <v>0.66</v>
      </c>
    </row>
    <row r="98" spans="1:34" x14ac:dyDescent="0.2">
      <c r="A98" s="278" t="s">
        <v>1586</v>
      </c>
      <c r="B98" s="279">
        <v>349996.61</v>
      </c>
      <c r="C98" s="279">
        <v>138951</v>
      </c>
      <c r="D98" s="279">
        <v>58520.22</v>
      </c>
      <c r="E98" s="279"/>
      <c r="F98" s="278"/>
      <c r="G98" s="278">
        <v>1273296.78</v>
      </c>
      <c r="H98" s="278">
        <v>692378.73</v>
      </c>
      <c r="I98" s="278"/>
      <c r="J98" s="278"/>
      <c r="K98" s="280">
        <v>1500</v>
      </c>
      <c r="L98" s="280">
        <v>84403.47</v>
      </c>
      <c r="M98" s="280"/>
      <c r="N98" s="280">
        <v>223898.45</v>
      </c>
      <c r="O98" s="278"/>
      <c r="P98" s="278"/>
      <c r="Q98" s="278">
        <v>176051.13</v>
      </c>
      <c r="R98" s="278">
        <v>2310530.36</v>
      </c>
      <c r="S98" s="54">
        <v>898901.62</v>
      </c>
      <c r="T98" s="54">
        <v>100000</v>
      </c>
      <c r="U98" s="54">
        <v>488.71</v>
      </c>
      <c r="V98" s="54"/>
      <c r="W98" s="54">
        <v>932416.8</v>
      </c>
      <c r="X98" s="54"/>
      <c r="Y98" s="54">
        <v>623216.25</v>
      </c>
      <c r="Z98" s="281">
        <v>1603865.05</v>
      </c>
      <c r="AA98" s="281"/>
      <c r="AB98" s="281">
        <v>4000</v>
      </c>
      <c r="AC98" s="281"/>
      <c r="AD98" s="281">
        <v>473928.84</v>
      </c>
      <c r="AE98" s="281">
        <v>165768.81</v>
      </c>
      <c r="AF98" s="281"/>
      <c r="AG98" s="281"/>
      <c r="AH98" s="281"/>
    </row>
    <row r="99" spans="1:34" x14ac:dyDescent="0.2">
      <c r="A99" s="278" t="s">
        <v>1685</v>
      </c>
      <c r="B99" s="279">
        <v>164030.06</v>
      </c>
      <c r="C99" s="279">
        <v>21924</v>
      </c>
      <c r="D99" s="279">
        <v>66830.17</v>
      </c>
      <c r="E99" s="279"/>
      <c r="F99" s="278"/>
      <c r="G99" s="278">
        <v>1311403.51</v>
      </c>
      <c r="H99" s="278">
        <v>253154.79</v>
      </c>
      <c r="I99" s="278"/>
      <c r="J99" s="278"/>
      <c r="K99" s="280">
        <v>1670</v>
      </c>
      <c r="L99" s="280">
        <v>74212.070000000007</v>
      </c>
      <c r="M99" s="280"/>
      <c r="N99" s="280">
        <v>64383.69</v>
      </c>
      <c r="O99" s="278"/>
      <c r="P99" s="278"/>
      <c r="Q99" s="278">
        <v>18669.23</v>
      </c>
      <c r="R99" s="278">
        <v>2166873.39</v>
      </c>
      <c r="S99" s="54">
        <v>1015285.66</v>
      </c>
      <c r="T99" s="54">
        <v>60000</v>
      </c>
      <c r="U99" s="54">
        <v>399.16</v>
      </c>
      <c r="V99" s="54"/>
      <c r="W99" s="54">
        <v>410830</v>
      </c>
      <c r="X99" s="54"/>
      <c r="Y99" s="54">
        <v>64200</v>
      </c>
      <c r="Z99" s="281">
        <v>895390</v>
      </c>
      <c r="AA99" s="281"/>
      <c r="AB99" s="281">
        <v>6150</v>
      </c>
      <c r="AC99" s="281"/>
      <c r="AD99" s="281">
        <v>467951.35999999999</v>
      </c>
      <c r="AE99" s="281">
        <v>174722.59</v>
      </c>
      <c r="AF99" s="281"/>
      <c r="AG99" s="281"/>
      <c r="AH99" s="281"/>
    </row>
    <row r="100" spans="1:34" x14ac:dyDescent="0.2">
      <c r="A100" s="278" t="s">
        <v>1587</v>
      </c>
      <c r="B100" s="279">
        <v>645003.68000000005</v>
      </c>
      <c r="C100" s="279">
        <v>8920</v>
      </c>
      <c r="D100" s="279">
        <v>147347.78</v>
      </c>
      <c r="E100" s="279"/>
      <c r="F100" s="278"/>
      <c r="G100" s="278">
        <v>1168277.75</v>
      </c>
      <c r="H100" s="278">
        <v>233961.96</v>
      </c>
      <c r="I100" s="278"/>
      <c r="J100" s="278"/>
      <c r="K100" s="280">
        <v>0</v>
      </c>
      <c r="L100" s="280">
        <v>47450</v>
      </c>
      <c r="M100" s="280"/>
      <c r="N100" s="280"/>
      <c r="O100" s="278"/>
      <c r="P100" s="278"/>
      <c r="Q100" s="278">
        <v>59823.11</v>
      </c>
      <c r="R100" s="278">
        <v>1774553.91</v>
      </c>
      <c r="S100" s="54">
        <v>1059208.49</v>
      </c>
      <c r="T100" s="54">
        <v>36000</v>
      </c>
      <c r="U100" s="54">
        <v>897.73</v>
      </c>
      <c r="V100" s="54"/>
      <c r="W100" s="54">
        <v>539586.19999999995</v>
      </c>
      <c r="X100" s="54"/>
      <c r="Y100" s="54">
        <v>24600</v>
      </c>
      <c r="Z100" s="281">
        <v>769536.2</v>
      </c>
      <c r="AA100" s="281"/>
      <c r="AB100" s="281"/>
      <c r="AC100" s="281"/>
      <c r="AD100" s="281">
        <v>512368.18</v>
      </c>
      <c r="AE100" s="281">
        <v>153148.54</v>
      </c>
      <c r="AF100" s="281"/>
      <c r="AG100" s="281"/>
      <c r="AH100" s="281"/>
    </row>
    <row r="101" spans="1:34" x14ac:dyDescent="0.2">
      <c r="A101" s="278" t="s">
        <v>1588</v>
      </c>
      <c r="B101" s="279">
        <v>734161.92000000004</v>
      </c>
      <c r="C101" s="279">
        <v>36700</v>
      </c>
      <c r="D101" s="279">
        <v>152769.07999999999</v>
      </c>
      <c r="E101" s="279"/>
      <c r="F101" s="278"/>
      <c r="G101" s="278">
        <v>197957.32</v>
      </c>
      <c r="H101" s="278">
        <v>285476.12</v>
      </c>
      <c r="I101" s="278"/>
      <c r="J101" s="278"/>
      <c r="K101" s="280">
        <v>0</v>
      </c>
      <c r="L101" s="280">
        <v>48400</v>
      </c>
      <c r="M101" s="280">
        <v>29400</v>
      </c>
      <c r="N101" s="280">
        <v>50132.14</v>
      </c>
      <c r="O101" s="278"/>
      <c r="P101" s="278"/>
      <c r="Q101" s="278">
        <v>-35704.129999999997</v>
      </c>
      <c r="R101" s="278">
        <v>1563007.5</v>
      </c>
      <c r="S101" s="54">
        <v>1589503.11</v>
      </c>
      <c r="T101" s="54">
        <v>156110</v>
      </c>
      <c r="U101" s="54">
        <v>770.72</v>
      </c>
      <c r="V101" s="54"/>
      <c r="W101" s="54">
        <v>860090</v>
      </c>
      <c r="X101" s="54"/>
      <c r="Y101" s="54">
        <v>71200</v>
      </c>
      <c r="Z101" s="281">
        <v>1411310</v>
      </c>
      <c r="AA101" s="281"/>
      <c r="AB101" s="281"/>
      <c r="AC101" s="281"/>
      <c r="AD101" s="281">
        <v>669715.15</v>
      </c>
      <c r="AE101" s="281">
        <v>130848.63</v>
      </c>
      <c r="AF101" s="281"/>
      <c r="AG101" s="281"/>
      <c r="AH101" s="281"/>
    </row>
    <row r="102" spans="1:34" x14ac:dyDescent="0.2">
      <c r="A102" s="278" t="s">
        <v>1589</v>
      </c>
      <c r="B102" s="279">
        <v>453845.53</v>
      </c>
      <c r="C102" s="279">
        <v>8287</v>
      </c>
      <c r="D102" s="279">
        <v>91295.69</v>
      </c>
      <c r="E102" s="279"/>
      <c r="F102" s="278"/>
      <c r="G102" s="278">
        <v>471746.71</v>
      </c>
      <c r="H102" s="278">
        <v>213540.8</v>
      </c>
      <c r="I102" s="278"/>
      <c r="J102" s="278"/>
      <c r="K102" s="280">
        <v>0</v>
      </c>
      <c r="L102" s="280">
        <v>24310</v>
      </c>
      <c r="M102" s="280"/>
      <c r="N102" s="280"/>
      <c r="O102" s="278"/>
      <c r="P102" s="278"/>
      <c r="Q102" s="278">
        <v>-122997.14</v>
      </c>
      <c r="R102" s="278">
        <v>2046781.46</v>
      </c>
      <c r="S102" s="54">
        <v>858820.35</v>
      </c>
      <c r="T102" s="54">
        <v>164575</v>
      </c>
      <c r="U102" s="54">
        <v>414.31</v>
      </c>
      <c r="V102" s="54"/>
      <c r="W102" s="54">
        <v>669049.5</v>
      </c>
      <c r="X102" s="54"/>
      <c r="Y102" s="54">
        <v>46800</v>
      </c>
      <c r="Z102" s="281">
        <v>935369.5</v>
      </c>
      <c r="AA102" s="281"/>
      <c r="AB102" s="281">
        <v>2000</v>
      </c>
      <c r="AC102" s="281"/>
      <c r="AD102" s="281">
        <v>331559.25</v>
      </c>
      <c r="AE102" s="281">
        <v>137839.17000000001</v>
      </c>
      <c r="AF102" s="281"/>
      <c r="AG102" s="281"/>
      <c r="AH102" s="281"/>
    </row>
    <row r="103" spans="1:34" x14ac:dyDescent="0.2">
      <c r="A103" s="278" t="s">
        <v>1590</v>
      </c>
      <c r="B103" s="279">
        <v>223634.69</v>
      </c>
      <c r="C103" s="279">
        <v>76889</v>
      </c>
      <c r="D103" s="279">
        <v>92461.3</v>
      </c>
      <c r="E103" s="279"/>
      <c r="F103" s="278"/>
      <c r="G103" s="278">
        <v>1004108.75</v>
      </c>
      <c r="H103" s="278">
        <v>332493.44</v>
      </c>
      <c r="I103" s="278"/>
      <c r="J103" s="278"/>
      <c r="K103" s="280">
        <v>0</v>
      </c>
      <c r="L103" s="280">
        <v>43200</v>
      </c>
      <c r="M103" s="280">
        <v>5000</v>
      </c>
      <c r="N103" s="280"/>
      <c r="O103" s="278"/>
      <c r="P103" s="278"/>
      <c r="Q103" s="278">
        <v>193362.42</v>
      </c>
      <c r="R103" s="278">
        <v>3243756.17</v>
      </c>
      <c r="S103" s="54">
        <v>895681.7</v>
      </c>
      <c r="T103" s="54"/>
      <c r="U103" s="54">
        <v>365.31</v>
      </c>
      <c r="V103" s="54"/>
      <c r="W103" s="54">
        <v>757106</v>
      </c>
      <c r="X103" s="54"/>
      <c r="Y103" s="54">
        <v>27000</v>
      </c>
      <c r="Z103" s="281">
        <v>1102186</v>
      </c>
      <c r="AA103" s="281"/>
      <c r="AB103" s="281"/>
      <c r="AC103" s="281"/>
      <c r="AD103" s="281">
        <v>318134.71999999997</v>
      </c>
      <c r="AE103" s="281">
        <v>158798.10999999999</v>
      </c>
      <c r="AF103" s="281"/>
      <c r="AG103" s="281"/>
      <c r="AH103" s="281"/>
    </row>
    <row r="104" spans="1:34" x14ac:dyDescent="0.2">
      <c r="A104" s="278" t="s">
        <v>1591</v>
      </c>
      <c r="B104" s="279">
        <v>443838.89</v>
      </c>
      <c r="C104" s="279">
        <v>6495</v>
      </c>
      <c r="D104" s="279">
        <v>40952.620000000003</v>
      </c>
      <c r="E104" s="279"/>
      <c r="F104" s="278"/>
      <c r="G104" s="278">
        <v>312589.78999999998</v>
      </c>
      <c r="H104" s="278">
        <v>277401.63</v>
      </c>
      <c r="I104" s="278"/>
      <c r="J104" s="278"/>
      <c r="K104" s="280">
        <v>3500</v>
      </c>
      <c r="L104" s="280">
        <v>23400</v>
      </c>
      <c r="M104" s="280">
        <v>115003</v>
      </c>
      <c r="N104" s="280"/>
      <c r="O104" s="278"/>
      <c r="P104" s="278"/>
      <c r="Q104" s="278">
        <v>89970.54</v>
      </c>
      <c r="R104" s="278">
        <v>2614880.33</v>
      </c>
      <c r="S104" s="54">
        <v>744574.78</v>
      </c>
      <c r="T104" s="54">
        <v>40397</v>
      </c>
      <c r="U104" s="54">
        <v>444.45</v>
      </c>
      <c r="V104" s="54"/>
      <c r="W104" s="54">
        <v>685664</v>
      </c>
      <c r="X104" s="54"/>
      <c r="Y104" s="54">
        <v>37600</v>
      </c>
      <c r="Z104" s="281">
        <v>798923</v>
      </c>
      <c r="AA104" s="281"/>
      <c r="AB104" s="281"/>
      <c r="AC104" s="281"/>
      <c r="AD104" s="281">
        <v>341610.12</v>
      </c>
      <c r="AE104" s="281">
        <v>189867.83</v>
      </c>
      <c r="AF104" s="281"/>
      <c r="AG104" s="281"/>
      <c r="AH104" s="281"/>
    </row>
    <row r="105" spans="1:34" x14ac:dyDescent="0.2">
      <c r="A105" s="278" t="s">
        <v>1686</v>
      </c>
      <c r="B105" s="279">
        <v>415917.03</v>
      </c>
      <c r="C105" s="279">
        <v>2975</v>
      </c>
      <c r="D105" s="279">
        <v>40349.26</v>
      </c>
      <c r="E105" s="279"/>
      <c r="F105" s="278"/>
      <c r="G105" s="278">
        <v>608605.27</v>
      </c>
      <c r="H105" s="278">
        <v>339930.31</v>
      </c>
      <c r="I105" s="278"/>
      <c r="J105" s="278"/>
      <c r="K105" s="280">
        <v>1500</v>
      </c>
      <c r="L105" s="280">
        <v>101600</v>
      </c>
      <c r="M105" s="280">
        <v>30816</v>
      </c>
      <c r="N105" s="280">
        <v>187.29</v>
      </c>
      <c r="O105" s="278"/>
      <c r="P105" s="278"/>
      <c r="Q105" s="278">
        <v>34672.97</v>
      </c>
      <c r="R105" s="278">
        <v>1695120.4</v>
      </c>
      <c r="S105" s="54">
        <v>801799.26</v>
      </c>
      <c r="T105" s="54"/>
      <c r="U105" s="54">
        <v>649.33000000000004</v>
      </c>
      <c r="V105" s="54"/>
      <c r="W105" s="54">
        <v>714320</v>
      </c>
      <c r="X105" s="54"/>
      <c r="Y105" s="54"/>
      <c r="Z105" s="281">
        <v>917340</v>
      </c>
      <c r="AA105" s="281"/>
      <c r="AB105" s="281"/>
      <c r="AC105" s="281"/>
      <c r="AD105" s="281">
        <v>320530.03000000003</v>
      </c>
      <c r="AE105" s="281">
        <v>148399.32</v>
      </c>
      <c r="AF105" s="281"/>
      <c r="AG105" s="281"/>
      <c r="AH105" s="281"/>
    </row>
    <row r="106" spans="1:34" x14ac:dyDescent="0.2">
      <c r="A106" s="278" t="s">
        <v>1592</v>
      </c>
      <c r="B106" s="279">
        <v>430927.41</v>
      </c>
      <c r="C106" s="279">
        <v>192106.56</v>
      </c>
      <c r="D106" s="279">
        <v>42979.64</v>
      </c>
      <c r="E106" s="279"/>
      <c r="F106" s="278"/>
      <c r="G106" s="278">
        <v>707044.61</v>
      </c>
      <c r="H106" s="278">
        <v>271849.02</v>
      </c>
      <c r="I106" s="278"/>
      <c r="J106" s="278"/>
      <c r="K106" s="280">
        <v>0</v>
      </c>
      <c r="L106" s="280">
        <v>58780</v>
      </c>
      <c r="M106" s="280"/>
      <c r="N106" s="280">
        <v>455.47</v>
      </c>
      <c r="O106" s="278"/>
      <c r="P106" s="278"/>
      <c r="Q106" s="278">
        <v>104331.74</v>
      </c>
      <c r="R106" s="278">
        <v>1187793.3799999999</v>
      </c>
      <c r="S106" s="54">
        <v>832873.22</v>
      </c>
      <c r="T106" s="54"/>
      <c r="U106" s="54">
        <v>737.33</v>
      </c>
      <c r="V106" s="54"/>
      <c r="W106" s="54">
        <v>561960</v>
      </c>
      <c r="X106" s="54"/>
      <c r="Y106" s="54">
        <v>80000</v>
      </c>
      <c r="Z106" s="281">
        <v>689500</v>
      </c>
      <c r="AA106" s="281"/>
      <c r="AB106" s="281">
        <v>6820</v>
      </c>
      <c r="AC106" s="281"/>
      <c r="AD106" s="281">
        <v>406570.82</v>
      </c>
      <c r="AE106" s="281">
        <v>227827.65</v>
      </c>
      <c r="AF106" s="281">
        <v>11905.87</v>
      </c>
      <c r="AG106" s="281"/>
      <c r="AH106" s="281"/>
    </row>
    <row r="107" spans="1:34" x14ac:dyDescent="0.2">
      <c r="A107" s="278" t="s">
        <v>1593</v>
      </c>
      <c r="B107" s="279">
        <v>800749.82</v>
      </c>
      <c r="C107" s="279">
        <v>460860.14</v>
      </c>
      <c r="D107" s="279">
        <v>119485.65</v>
      </c>
      <c r="E107" s="279"/>
      <c r="F107" s="278"/>
      <c r="G107" s="278">
        <v>746148.3</v>
      </c>
      <c r="H107" s="278">
        <v>681446.34</v>
      </c>
      <c r="I107" s="278"/>
      <c r="J107" s="278"/>
      <c r="K107" s="280">
        <v>12330</v>
      </c>
      <c r="L107" s="280">
        <v>74316</v>
      </c>
      <c r="M107" s="280">
        <v>330000</v>
      </c>
      <c r="N107" s="280">
        <v>1037.1400000000001</v>
      </c>
      <c r="O107" s="278"/>
      <c r="P107" s="278"/>
      <c r="Q107" s="278">
        <v>-240.75</v>
      </c>
      <c r="R107" s="278">
        <v>4005245.62</v>
      </c>
      <c r="S107" s="54">
        <v>1782892.06</v>
      </c>
      <c r="T107" s="54"/>
      <c r="U107" s="54">
        <v>946.35</v>
      </c>
      <c r="V107" s="54"/>
      <c r="W107" s="54">
        <v>1542150</v>
      </c>
      <c r="X107" s="54"/>
      <c r="Y107" s="54">
        <v>167899</v>
      </c>
      <c r="Z107" s="281">
        <v>1562559</v>
      </c>
      <c r="AA107" s="281"/>
      <c r="AB107" s="281">
        <v>2320</v>
      </c>
      <c r="AC107" s="281"/>
      <c r="AD107" s="281">
        <v>914816.98</v>
      </c>
      <c r="AE107" s="281">
        <v>250624.13</v>
      </c>
      <c r="AF107" s="281">
        <v>120334.23</v>
      </c>
      <c r="AG107" s="281"/>
      <c r="AH107" s="281"/>
    </row>
    <row r="108" spans="1:34" x14ac:dyDescent="0.2">
      <c r="A108" s="278" t="s">
        <v>1594</v>
      </c>
      <c r="B108" s="279">
        <v>404496.73</v>
      </c>
      <c r="C108" s="279">
        <v>438310.34</v>
      </c>
      <c r="D108" s="279">
        <v>40319.07</v>
      </c>
      <c r="E108" s="279"/>
      <c r="F108" s="278"/>
      <c r="G108" s="278">
        <v>1187292.51</v>
      </c>
      <c r="H108" s="278">
        <v>1068290.94</v>
      </c>
      <c r="I108" s="278"/>
      <c r="J108" s="278"/>
      <c r="K108" s="280">
        <v>41116</v>
      </c>
      <c r="L108" s="280">
        <v>71900</v>
      </c>
      <c r="M108" s="280"/>
      <c r="N108" s="280">
        <v>294.8</v>
      </c>
      <c r="O108" s="278"/>
      <c r="P108" s="278"/>
      <c r="Q108" s="278">
        <v>23.29</v>
      </c>
      <c r="R108" s="278">
        <v>2324775.44</v>
      </c>
      <c r="S108" s="54">
        <v>1631243.58</v>
      </c>
      <c r="T108" s="54">
        <v>31750</v>
      </c>
      <c r="U108" s="54">
        <v>709.97</v>
      </c>
      <c r="V108" s="54"/>
      <c r="W108" s="54">
        <v>1481880</v>
      </c>
      <c r="X108" s="54"/>
      <c r="Y108" s="54">
        <v>110200</v>
      </c>
      <c r="Z108" s="281">
        <v>1734640</v>
      </c>
      <c r="AA108" s="281"/>
      <c r="AB108" s="281"/>
      <c r="AC108" s="281"/>
      <c r="AD108" s="281">
        <v>618020.53</v>
      </c>
      <c r="AE108" s="281">
        <v>289533.69</v>
      </c>
      <c r="AF108" s="281">
        <v>72781.399999999994</v>
      </c>
      <c r="AG108" s="281"/>
      <c r="AH108" s="281"/>
    </row>
    <row r="109" spans="1:34" x14ac:dyDescent="0.2">
      <c r="A109" s="278" t="s">
        <v>1595</v>
      </c>
      <c r="B109" s="279">
        <v>544891.87</v>
      </c>
      <c r="C109" s="279">
        <v>376359.78</v>
      </c>
      <c r="D109" s="279">
        <v>79941.820000000007</v>
      </c>
      <c r="E109" s="279"/>
      <c r="F109" s="278"/>
      <c r="G109" s="278">
        <v>996804.02</v>
      </c>
      <c r="H109" s="278">
        <v>433807.88</v>
      </c>
      <c r="I109" s="278"/>
      <c r="J109" s="278"/>
      <c r="K109" s="280">
        <v>9000</v>
      </c>
      <c r="L109" s="280">
        <v>114643.39</v>
      </c>
      <c r="M109" s="280">
        <v>58150</v>
      </c>
      <c r="N109" s="280">
        <v>1326.31</v>
      </c>
      <c r="O109" s="278"/>
      <c r="P109" s="278"/>
      <c r="Q109" s="278">
        <v>-12049.72</v>
      </c>
      <c r="R109" s="278">
        <v>2600171.63</v>
      </c>
      <c r="S109" s="54">
        <v>1356569.72</v>
      </c>
      <c r="T109" s="54"/>
      <c r="U109" s="54">
        <v>1304.26</v>
      </c>
      <c r="V109" s="54"/>
      <c r="W109" s="54">
        <v>1008840</v>
      </c>
      <c r="X109" s="54"/>
      <c r="Y109" s="54">
        <v>110500</v>
      </c>
      <c r="Z109" s="281">
        <v>1434650</v>
      </c>
      <c r="AA109" s="281"/>
      <c r="AB109" s="281"/>
      <c r="AC109" s="281"/>
      <c r="AD109" s="281">
        <v>525897.34</v>
      </c>
      <c r="AE109" s="281">
        <v>296981</v>
      </c>
      <c r="AF109" s="281">
        <v>37684.129999999997</v>
      </c>
      <c r="AG109" s="281"/>
      <c r="AH109" s="281"/>
    </row>
    <row r="110" spans="1:34" x14ac:dyDescent="0.2">
      <c r="A110" s="278" t="s">
        <v>1596</v>
      </c>
      <c r="B110" s="279">
        <v>1187646.47</v>
      </c>
      <c r="C110" s="279">
        <v>39394.49</v>
      </c>
      <c r="D110" s="279">
        <v>315079.74</v>
      </c>
      <c r="E110" s="279"/>
      <c r="F110" s="278"/>
      <c r="G110" s="278">
        <v>50803.75</v>
      </c>
      <c r="H110" s="278">
        <v>284176.90000000002</v>
      </c>
      <c r="I110" s="278"/>
      <c r="J110" s="278"/>
      <c r="K110" s="280">
        <v>0</v>
      </c>
      <c r="L110" s="280">
        <v>77122.12</v>
      </c>
      <c r="M110" s="280">
        <v>15000</v>
      </c>
      <c r="N110" s="280"/>
      <c r="O110" s="278"/>
      <c r="P110" s="278"/>
      <c r="Q110" s="278">
        <v>-181817.45</v>
      </c>
      <c r="R110" s="278">
        <v>961037.76</v>
      </c>
      <c r="S110" s="54">
        <v>1364490.79</v>
      </c>
      <c r="T110" s="54"/>
      <c r="U110" s="54">
        <v>1569.21</v>
      </c>
      <c r="V110" s="54"/>
      <c r="W110" s="54">
        <v>801150</v>
      </c>
      <c r="X110" s="54"/>
      <c r="Y110" s="54">
        <v>88396.13</v>
      </c>
      <c r="Z110" s="281">
        <v>1268240</v>
      </c>
      <c r="AA110" s="281"/>
      <c r="AB110" s="281"/>
      <c r="AC110" s="281"/>
      <c r="AD110" s="281">
        <v>500748.61</v>
      </c>
      <c r="AE110" s="281">
        <v>72518.39</v>
      </c>
      <c r="AF110" s="281"/>
      <c r="AG110" s="281"/>
      <c r="AH110" s="281">
        <v>48532</v>
      </c>
    </row>
    <row r="111" spans="1:34" x14ac:dyDescent="0.2">
      <c r="A111" s="278" t="s">
        <v>1597</v>
      </c>
      <c r="B111" s="279">
        <v>1201688.57</v>
      </c>
      <c r="C111" s="279">
        <v>13915</v>
      </c>
      <c r="D111" s="279">
        <v>46496.07</v>
      </c>
      <c r="E111" s="279"/>
      <c r="F111" s="278"/>
      <c r="G111" s="278">
        <v>59157.72</v>
      </c>
      <c r="H111" s="278">
        <v>357958.06</v>
      </c>
      <c r="I111" s="278"/>
      <c r="J111" s="278"/>
      <c r="K111" s="280">
        <v>0</v>
      </c>
      <c r="L111" s="280">
        <v>51077.760000000002</v>
      </c>
      <c r="M111" s="280">
        <v>148000</v>
      </c>
      <c r="N111" s="280">
        <v>206000</v>
      </c>
      <c r="O111" s="278">
        <v>17520</v>
      </c>
      <c r="P111" s="278"/>
      <c r="Q111" s="278">
        <v>15070.01</v>
      </c>
      <c r="R111" s="278">
        <v>852668.5</v>
      </c>
      <c r="S111" s="54">
        <v>739274.07</v>
      </c>
      <c r="T111" s="54"/>
      <c r="U111" s="54">
        <v>2019.13</v>
      </c>
      <c r="V111" s="54"/>
      <c r="W111" s="54">
        <v>328231.09999999998</v>
      </c>
      <c r="X111" s="54"/>
      <c r="Y111" s="54">
        <v>62824.160000000003</v>
      </c>
      <c r="Z111" s="281">
        <v>560271.1</v>
      </c>
      <c r="AA111" s="281"/>
      <c r="AB111" s="281"/>
      <c r="AC111" s="281"/>
      <c r="AD111" s="281">
        <v>413877</v>
      </c>
      <c r="AE111" s="281">
        <v>85144.98</v>
      </c>
      <c r="AF111" s="281"/>
      <c r="AG111" s="281"/>
      <c r="AH111" s="281"/>
    </row>
    <row r="112" spans="1:34" x14ac:dyDescent="0.2">
      <c r="A112" s="278" t="s">
        <v>1598</v>
      </c>
      <c r="B112" s="279">
        <v>582041.81999999995</v>
      </c>
      <c r="C112" s="279">
        <v>76638.77</v>
      </c>
      <c r="D112" s="279">
        <v>59485.01</v>
      </c>
      <c r="E112" s="279"/>
      <c r="F112" s="278"/>
      <c r="G112" s="278">
        <v>725986.21</v>
      </c>
      <c r="H112" s="278">
        <v>158764.96</v>
      </c>
      <c r="I112" s="278"/>
      <c r="J112" s="278"/>
      <c r="K112" s="280">
        <v>0</v>
      </c>
      <c r="L112" s="280">
        <v>50597.87</v>
      </c>
      <c r="M112" s="280"/>
      <c r="N112" s="280"/>
      <c r="O112" s="278">
        <v>42000</v>
      </c>
      <c r="P112" s="278"/>
      <c r="Q112" s="278"/>
      <c r="R112" s="278">
        <v>1993338.97</v>
      </c>
      <c r="S112" s="54">
        <v>733264.62</v>
      </c>
      <c r="T112" s="54"/>
      <c r="U112" s="54">
        <v>731.02</v>
      </c>
      <c r="V112" s="54"/>
      <c r="W112" s="54">
        <v>874471.5</v>
      </c>
      <c r="X112" s="54"/>
      <c r="Y112" s="54">
        <v>47546.080000000002</v>
      </c>
      <c r="Z112" s="281">
        <v>1071009.5</v>
      </c>
      <c r="AA112" s="281"/>
      <c r="AB112" s="281"/>
      <c r="AC112" s="281"/>
      <c r="AD112" s="281">
        <v>429065.81</v>
      </c>
      <c r="AE112" s="281">
        <v>82011.350000000006</v>
      </c>
      <c r="AF112" s="281"/>
      <c r="AG112" s="281"/>
      <c r="AH112" s="281">
        <v>20000</v>
      </c>
    </row>
    <row r="113" spans="1:34" x14ac:dyDescent="0.2">
      <c r="A113" s="278" t="s">
        <v>1599</v>
      </c>
      <c r="B113" s="279">
        <v>994053.61</v>
      </c>
      <c r="C113" s="279">
        <v>34116.870000000003</v>
      </c>
      <c r="D113" s="279">
        <v>90366.720000000001</v>
      </c>
      <c r="E113" s="279"/>
      <c r="F113" s="278"/>
      <c r="G113" s="278">
        <v>107329.45</v>
      </c>
      <c r="H113" s="278">
        <v>143949.20000000001</v>
      </c>
      <c r="I113" s="278"/>
      <c r="J113" s="278"/>
      <c r="K113" s="280">
        <v>0</v>
      </c>
      <c r="L113" s="280">
        <v>59969.43</v>
      </c>
      <c r="M113" s="280">
        <v>15000</v>
      </c>
      <c r="N113" s="280"/>
      <c r="O113" s="278"/>
      <c r="P113" s="278"/>
      <c r="Q113" s="278">
        <v>69340</v>
      </c>
      <c r="R113" s="278">
        <v>3276385.87</v>
      </c>
      <c r="S113" s="54">
        <v>1046034.73</v>
      </c>
      <c r="T113" s="54"/>
      <c r="U113" s="54">
        <v>1231.73</v>
      </c>
      <c r="V113" s="54"/>
      <c r="W113" s="54">
        <v>116496.5</v>
      </c>
      <c r="X113" s="54"/>
      <c r="Y113" s="54">
        <v>56094.7</v>
      </c>
      <c r="Z113" s="281">
        <v>470117.5</v>
      </c>
      <c r="AA113" s="281"/>
      <c r="AB113" s="281"/>
      <c r="AC113" s="281"/>
      <c r="AD113" s="281">
        <v>400883.52</v>
      </c>
      <c r="AE113" s="281">
        <v>138557.17000000001</v>
      </c>
      <c r="AF113" s="281"/>
      <c r="AG113" s="281"/>
      <c r="AH113" s="281"/>
    </row>
    <row r="114" spans="1:34" x14ac:dyDescent="0.2">
      <c r="A114" s="278" t="s">
        <v>1600</v>
      </c>
      <c r="B114" s="279">
        <v>762939.72</v>
      </c>
      <c r="C114" s="279">
        <v>6038.84</v>
      </c>
      <c r="D114" s="279">
        <v>200951.64</v>
      </c>
      <c r="E114" s="279"/>
      <c r="F114" s="278"/>
      <c r="G114" s="278">
        <v>1010207.21</v>
      </c>
      <c r="H114" s="278">
        <v>943551.3</v>
      </c>
      <c r="I114" s="278"/>
      <c r="J114" s="278"/>
      <c r="K114" s="280">
        <v>0</v>
      </c>
      <c r="L114" s="280">
        <v>56868.76</v>
      </c>
      <c r="M114" s="280">
        <v>265000</v>
      </c>
      <c r="N114" s="280"/>
      <c r="O114" s="278"/>
      <c r="P114" s="278"/>
      <c r="Q114" s="278">
        <v>35849.99</v>
      </c>
      <c r="R114" s="278">
        <v>3690825.96</v>
      </c>
      <c r="S114" s="54">
        <v>883814.01</v>
      </c>
      <c r="T114" s="54"/>
      <c r="U114" s="54">
        <v>319.86</v>
      </c>
      <c r="V114" s="54"/>
      <c r="W114" s="54">
        <v>806687</v>
      </c>
      <c r="X114" s="54"/>
      <c r="Y114" s="54">
        <v>74450.37</v>
      </c>
      <c r="Z114" s="281">
        <v>1084291</v>
      </c>
      <c r="AA114" s="281"/>
      <c r="AB114" s="281"/>
      <c r="AC114" s="281"/>
      <c r="AD114" s="281">
        <v>370171.38</v>
      </c>
      <c r="AE114" s="281">
        <v>204571.71</v>
      </c>
      <c r="AF114" s="281"/>
      <c r="AG114" s="281"/>
      <c r="AH114" s="281"/>
    </row>
    <row r="115" spans="1:34" x14ac:dyDescent="0.2">
      <c r="A115" s="278" t="s">
        <v>1601</v>
      </c>
      <c r="B115" s="279">
        <v>1555458.78</v>
      </c>
      <c r="C115" s="279">
        <v>3196.87</v>
      </c>
      <c r="D115" s="279">
        <v>72159.820000000007</v>
      </c>
      <c r="E115" s="279"/>
      <c r="F115" s="278"/>
      <c r="G115" s="278">
        <v>186869.54</v>
      </c>
      <c r="H115" s="278">
        <v>205226.36</v>
      </c>
      <c r="I115" s="278"/>
      <c r="J115" s="278"/>
      <c r="K115" s="280">
        <v>0</v>
      </c>
      <c r="L115" s="280">
        <v>43557</v>
      </c>
      <c r="M115" s="280"/>
      <c r="N115" s="280"/>
      <c r="O115" s="278"/>
      <c r="P115" s="278"/>
      <c r="Q115" s="278">
        <v>14829.46</v>
      </c>
      <c r="R115" s="278">
        <v>1854865.59</v>
      </c>
      <c r="S115" s="54">
        <v>962165.83</v>
      </c>
      <c r="T115" s="54">
        <v>100000</v>
      </c>
      <c r="U115" s="54">
        <v>1899.1</v>
      </c>
      <c r="V115" s="54"/>
      <c r="W115" s="54">
        <v>769765.5</v>
      </c>
      <c r="X115" s="54"/>
      <c r="Y115" s="54">
        <v>54829.11</v>
      </c>
      <c r="Z115" s="281">
        <v>997103.5</v>
      </c>
      <c r="AA115" s="281"/>
      <c r="AB115" s="281"/>
      <c r="AC115" s="281"/>
      <c r="AD115" s="281">
        <v>344109</v>
      </c>
      <c r="AE115" s="281">
        <v>77438.820000000007</v>
      </c>
      <c r="AF115" s="281"/>
      <c r="AG115" s="281"/>
      <c r="AH115" s="281">
        <v>100000</v>
      </c>
    </row>
    <row r="116" spans="1:34" x14ac:dyDescent="0.2">
      <c r="A116" s="278" t="s">
        <v>1602</v>
      </c>
      <c r="B116" s="279">
        <v>1149306.99</v>
      </c>
      <c r="C116" s="279">
        <v>25765</v>
      </c>
      <c r="D116" s="279">
        <v>179136.68</v>
      </c>
      <c r="E116" s="279"/>
      <c r="F116" s="278"/>
      <c r="G116" s="278">
        <v>498775.53</v>
      </c>
      <c r="H116" s="278">
        <v>1031605.96</v>
      </c>
      <c r="I116" s="278"/>
      <c r="J116" s="278"/>
      <c r="K116" s="280">
        <v>0</v>
      </c>
      <c r="L116" s="280">
        <v>56611.3</v>
      </c>
      <c r="M116" s="280">
        <v>5000</v>
      </c>
      <c r="N116" s="280">
        <v>40000</v>
      </c>
      <c r="O116" s="278"/>
      <c r="P116" s="278"/>
      <c r="Q116" s="278">
        <v>20658.73</v>
      </c>
      <c r="R116" s="278">
        <v>1808375.97</v>
      </c>
      <c r="S116" s="54">
        <v>1824363.23</v>
      </c>
      <c r="T116" s="54"/>
      <c r="U116" s="54">
        <v>1412.37</v>
      </c>
      <c r="V116" s="54"/>
      <c r="W116" s="54">
        <v>484144.3</v>
      </c>
      <c r="X116" s="54"/>
      <c r="Y116" s="54">
        <v>63250.71</v>
      </c>
      <c r="Z116" s="281">
        <v>720330.3</v>
      </c>
      <c r="AA116" s="281"/>
      <c r="AB116" s="281"/>
      <c r="AC116" s="281"/>
      <c r="AD116" s="281">
        <v>585834.73</v>
      </c>
      <c r="AE116" s="281">
        <v>166695.54</v>
      </c>
      <c r="AF116" s="281"/>
      <c r="AG116" s="281"/>
      <c r="AH116" s="281"/>
    </row>
    <row r="117" spans="1:34" x14ac:dyDescent="0.2">
      <c r="A117" s="278" t="s">
        <v>1603</v>
      </c>
      <c r="B117" s="279">
        <v>976229.04</v>
      </c>
      <c r="C117" s="279">
        <v>57622.82</v>
      </c>
      <c r="D117" s="279">
        <v>200814.72</v>
      </c>
      <c r="E117" s="279"/>
      <c r="F117" s="278"/>
      <c r="G117" s="278">
        <v>351474.44</v>
      </c>
      <c r="H117" s="278">
        <v>543143.67000000004</v>
      </c>
      <c r="I117" s="278"/>
      <c r="J117" s="278"/>
      <c r="K117" s="280">
        <v>0</v>
      </c>
      <c r="L117" s="280">
        <v>75880.19</v>
      </c>
      <c r="M117" s="280">
        <v>15000</v>
      </c>
      <c r="N117" s="280"/>
      <c r="O117" s="278">
        <v>294400</v>
      </c>
      <c r="P117" s="278"/>
      <c r="Q117" s="278">
        <v>18285.009999999998</v>
      </c>
      <c r="R117" s="278">
        <v>2329931.42</v>
      </c>
      <c r="S117" s="54">
        <v>840730.02</v>
      </c>
      <c r="T117" s="54"/>
      <c r="U117" s="54">
        <v>788.03</v>
      </c>
      <c r="V117" s="54"/>
      <c r="W117" s="54">
        <v>1128512</v>
      </c>
      <c r="X117" s="54"/>
      <c r="Y117" s="54">
        <v>80937.8</v>
      </c>
      <c r="Z117" s="281">
        <v>1390772</v>
      </c>
      <c r="AA117" s="281"/>
      <c r="AB117" s="281"/>
      <c r="AC117" s="281"/>
      <c r="AD117" s="281">
        <v>396686.17</v>
      </c>
      <c r="AE117" s="281">
        <v>170329.97</v>
      </c>
      <c r="AF117" s="281"/>
      <c r="AG117" s="281"/>
      <c r="AH117" s="281"/>
    </row>
    <row r="118" spans="1:34" x14ac:dyDescent="0.2">
      <c r="A118" s="278" t="s">
        <v>1604</v>
      </c>
      <c r="B118" s="279">
        <v>231035.77</v>
      </c>
      <c r="C118" s="279">
        <v>7938.7</v>
      </c>
      <c r="D118" s="279">
        <v>13587.3</v>
      </c>
      <c r="E118" s="279"/>
      <c r="F118" s="278"/>
      <c r="G118" s="278">
        <v>1544999.53</v>
      </c>
      <c r="H118" s="278">
        <v>362627.29</v>
      </c>
      <c r="I118" s="278"/>
      <c r="J118" s="278"/>
      <c r="K118" s="280">
        <v>3000</v>
      </c>
      <c r="L118" s="280">
        <v>57528.1</v>
      </c>
      <c r="M118" s="280">
        <v>15000</v>
      </c>
      <c r="N118" s="280">
        <v>50000</v>
      </c>
      <c r="O118" s="278">
        <v>1500</v>
      </c>
      <c r="P118" s="278"/>
      <c r="Q118" s="278">
        <v>118010.05</v>
      </c>
      <c r="R118" s="278">
        <v>857017.52</v>
      </c>
      <c r="S118" s="54">
        <v>858202</v>
      </c>
      <c r="T118" s="54"/>
      <c r="U118" s="54">
        <v>424.02</v>
      </c>
      <c r="V118" s="54"/>
      <c r="W118" s="54">
        <v>416010</v>
      </c>
      <c r="X118" s="54"/>
      <c r="Y118" s="54">
        <v>266348.94</v>
      </c>
      <c r="Z118" s="281">
        <v>730858</v>
      </c>
      <c r="AA118" s="281"/>
      <c r="AB118" s="281"/>
      <c r="AC118" s="281"/>
      <c r="AD118" s="281">
        <v>895803.14</v>
      </c>
      <c r="AE118" s="281">
        <v>111984.26</v>
      </c>
      <c r="AF118" s="281"/>
      <c r="AG118" s="281"/>
      <c r="AH118" s="281"/>
    </row>
    <row r="119" spans="1:34" x14ac:dyDescent="0.2">
      <c r="A119" s="278" t="s">
        <v>1687</v>
      </c>
      <c r="B119" s="279">
        <v>248803.85</v>
      </c>
      <c r="C119" s="279">
        <v>7643.15</v>
      </c>
      <c r="D119" s="279">
        <v>83829.19</v>
      </c>
      <c r="E119" s="279"/>
      <c r="F119" s="278"/>
      <c r="G119" s="278">
        <v>1072039.5</v>
      </c>
      <c r="H119" s="278">
        <v>153255.10999999999</v>
      </c>
      <c r="I119" s="278"/>
      <c r="J119" s="278"/>
      <c r="K119" s="280">
        <v>0</v>
      </c>
      <c r="L119" s="280">
        <v>46948.4</v>
      </c>
      <c r="M119" s="280"/>
      <c r="N119" s="280">
        <v>243.93</v>
      </c>
      <c r="O119" s="278">
        <v>40000</v>
      </c>
      <c r="P119" s="278"/>
      <c r="Q119" s="278">
        <v>33644.99</v>
      </c>
      <c r="R119" s="278">
        <v>2768353.45</v>
      </c>
      <c r="S119" s="54">
        <v>814118.64</v>
      </c>
      <c r="T119" s="54"/>
      <c r="U119" s="54">
        <v>903.73</v>
      </c>
      <c r="V119" s="54"/>
      <c r="W119" s="54">
        <v>380898</v>
      </c>
      <c r="X119" s="54"/>
      <c r="Y119" s="54">
        <v>54418.17</v>
      </c>
      <c r="Z119" s="281">
        <v>572626</v>
      </c>
      <c r="AA119" s="281"/>
      <c r="AB119" s="281"/>
      <c r="AC119" s="281"/>
      <c r="AD119" s="281">
        <v>865339.67</v>
      </c>
      <c r="AE119" s="281">
        <v>167093.5</v>
      </c>
      <c r="AF119" s="281"/>
      <c r="AG119" s="281"/>
      <c r="AH119" s="281"/>
    </row>
    <row r="120" spans="1:34" x14ac:dyDescent="0.2">
      <c r="A120" s="278" t="s">
        <v>1688</v>
      </c>
      <c r="B120" s="279">
        <v>370679.77</v>
      </c>
      <c r="C120" s="279">
        <v>3107.4</v>
      </c>
      <c r="D120" s="279">
        <v>5755.51</v>
      </c>
      <c r="E120" s="279"/>
      <c r="F120" s="278"/>
      <c r="G120" s="278">
        <v>397994.83</v>
      </c>
      <c r="H120" s="278">
        <v>149704.42000000001</v>
      </c>
      <c r="I120" s="278"/>
      <c r="J120" s="278"/>
      <c r="K120" s="280">
        <v>0</v>
      </c>
      <c r="L120" s="280">
        <v>64133.2</v>
      </c>
      <c r="M120" s="280">
        <v>7250</v>
      </c>
      <c r="N120" s="280"/>
      <c r="O120" s="278"/>
      <c r="P120" s="278"/>
      <c r="Q120" s="278">
        <v>51845</v>
      </c>
      <c r="R120" s="278">
        <v>3313708.59</v>
      </c>
      <c r="S120" s="54">
        <v>866012.19</v>
      </c>
      <c r="T120" s="54"/>
      <c r="U120" s="54">
        <v>495.13</v>
      </c>
      <c r="V120" s="54"/>
      <c r="W120" s="54">
        <v>824293.81</v>
      </c>
      <c r="X120" s="54"/>
      <c r="Y120" s="54">
        <v>62565.53</v>
      </c>
      <c r="Z120" s="281">
        <v>1278777.81</v>
      </c>
      <c r="AA120" s="281"/>
      <c r="AB120" s="281"/>
      <c r="AC120" s="281"/>
      <c r="AD120" s="281">
        <v>519321.89</v>
      </c>
      <c r="AE120" s="281">
        <v>44699.56</v>
      </c>
      <c r="AF120" s="281"/>
      <c r="AG120" s="281"/>
      <c r="AH120" s="281"/>
    </row>
    <row r="121" spans="1:34" x14ac:dyDescent="0.2">
      <c r="A121" s="278" t="s">
        <v>1700</v>
      </c>
      <c r="B121" s="279">
        <v>809953.22</v>
      </c>
      <c r="C121" s="279">
        <v>1614.2</v>
      </c>
      <c r="D121" s="279">
        <v>166902.29999999999</v>
      </c>
      <c r="E121" s="279"/>
      <c r="F121" s="278"/>
      <c r="G121" s="278">
        <v>813127.24</v>
      </c>
      <c r="H121" s="278">
        <v>82146.45</v>
      </c>
      <c r="I121" s="278"/>
      <c r="J121" s="278"/>
      <c r="K121" s="280">
        <v>0</v>
      </c>
      <c r="L121" s="280">
        <v>50435.71</v>
      </c>
      <c r="M121" s="280">
        <v>120000</v>
      </c>
      <c r="N121" s="280"/>
      <c r="O121" s="278"/>
      <c r="P121" s="278"/>
      <c r="Q121" s="278">
        <v>13530</v>
      </c>
      <c r="R121" s="278">
        <v>3532326.06</v>
      </c>
      <c r="S121" s="54">
        <v>781179.21</v>
      </c>
      <c r="T121" s="54">
        <v>150000</v>
      </c>
      <c r="U121" s="54">
        <v>670.74</v>
      </c>
      <c r="V121" s="54"/>
      <c r="W121" s="54">
        <v>632761.5</v>
      </c>
      <c r="X121" s="54"/>
      <c r="Y121" s="54">
        <v>65965.440000000002</v>
      </c>
      <c r="Z121" s="281">
        <v>829429.5</v>
      </c>
      <c r="AA121" s="281"/>
      <c r="AB121" s="281">
        <v>1520</v>
      </c>
      <c r="AC121" s="281"/>
      <c r="AD121" s="281">
        <v>396487.17</v>
      </c>
      <c r="AE121" s="281">
        <v>113333.85</v>
      </c>
      <c r="AF121" s="281"/>
      <c r="AG121" s="281"/>
      <c r="AH121" s="281"/>
    </row>
    <row r="122" spans="1:34" x14ac:dyDescent="0.2">
      <c r="A122" s="278" t="s">
        <v>1605</v>
      </c>
      <c r="B122" s="279">
        <v>194077.67</v>
      </c>
      <c r="C122" s="279">
        <v>29711</v>
      </c>
      <c r="D122" s="279">
        <v>138016.46</v>
      </c>
      <c r="E122" s="279"/>
      <c r="F122" s="278"/>
      <c r="G122" s="278">
        <v>1243099.8799999999</v>
      </c>
      <c r="H122" s="278">
        <v>713898.27</v>
      </c>
      <c r="I122" s="278"/>
      <c r="J122" s="278"/>
      <c r="K122" s="280">
        <v>0</v>
      </c>
      <c r="L122" s="280">
        <v>37957.53</v>
      </c>
      <c r="M122" s="280"/>
      <c r="N122" s="280">
        <v>567</v>
      </c>
      <c r="O122" s="278">
        <v>77800</v>
      </c>
      <c r="P122" s="278"/>
      <c r="Q122" s="278">
        <v>539407.43000000005</v>
      </c>
      <c r="R122" s="278">
        <v>1454124.22</v>
      </c>
      <c r="S122" s="54">
        <v>944468.35</v>
      </c>
      <c r="T122" s="54">
        <v>60200</v>
      </c>
      <c r="U122" s="54">
        <v>277.67</v>
      </c>
      <c r="V122" s="54"/>
      <c r="W122" s="54">
        <v>768190.5</v>
      </c>
      <c r="X122" s="54"/>
      <c r="Y122" s="54">
        <v>96400</v>
      </c>
      <c r="Z122" s="281">
        <v>1358870.5</v>
      </c>
      <c r="AA122" s="281"/>
      <c r="AB122" s="281"/>
      <c r="AC122" s="281"/>
      <c r="AD122" s="281">
        <v>421866.52</v>
      </c>
      <c r="AE122" s="281">
        <v>195833.54</v>
      </c>
      <c r="AF122" s="281"/>
      <c r="AG122" s="281"/>
      <c r="AH122" s="281">
        <v>500</v>
      </c>
    </row>
    <row r="123" spans="1:34" x14ac:dyDescent="0.2">
      <c r="A123" s="278" t="s">
        <v>1606</v>
      </c>
      <c r="B123" s="279">
        <v>70480.73</v>
      </c>
      <c r="C123" s="279">
        <v>2577</v>
      </c>
      <c r="D123" s="279">
        <v>178093.63</v>
      </c>
      <c r="E123" s="279"/>
      <c r="F123" s="278"/>
      <c r="G123" s="278">
        <v>220598</v>
      </c>
      <c r="H123" s="278">
        <v>93783.55</v>
      </c>
      <c r="I123" s="278"/>
      <c r="J123" s="278"/>
      <c r="K123" s="280">
        <v>6000</v>
      </c>
      <c r="L123" s="280">
        <v>85038.3</v>
      </c>
      <c r="M123" s="280"/>
      <c r="N123" s="280">
        <v>29.54</v>
      </c>
      <c r="O123" s="278"/>
      <c r="P123" s="278"/>
      <c r="Q123" s="278"/>
      <c r="R123" s="278">
        <v>5145573.0199999996</v>
      </c>
      <c r="S123" s="54">
        <v>806381.68</v>
      </c>
      <c r="T123" s="54"/>
      <c r="U123" s="54">
        <v>154.53</v>
      </c>
      <c r="V123" s="54"/>
      <c r="W123" s="54">
        <v>1159254.1000000001</v>
      </c>
      <c r="X123" s="54"/>
      <c r="Y123" s="54">
        <v>48200</v>
      </c>
      <c r="Z123" s="281">
        <v>1690994.1</v>
      </c>
      <c r="AA123" s="281"/>
      <c r="AB123" s="281"/>
      <c r="AC123" s="281"/>
      <c r="AD123" s="281">
        <v>217765.7</v>
      </c>
      <c r="AE123" s="281">
        <v>151681.79999999999</v>
      </c>
      <c r="AF123" s="281"/>
      <c r="AG123" s="281"/>
      <c r="AH123" s="281"/>
    </row>
    <row r="124" spans="1:34" x14ac:dyDescent="0.2">
      <c r="A124" s="278" t="s">
        <v>1607</v>
      </c>
      <c r="B124" s="279">
        <v>45672.91</v>
      </c>
      <c r="C124" s="279">
        <v>0</v>
      </c>
      <c r="D124" s="279">
        <v>93457.600000000006</v>
      </c>
      <c r="E124" s="279"/>
      <c r="F124" s="278"/>
      <c r="G124" s="278">
        <v>-74361</v>
      </c>
      <c r="H124" s="278">
        <v>5605.46</v>
      </c>
      <c r="I124" s="278"/>
      <c r="J124" s="278"/>
      <c r="K124" s="280"/>
      <c r="L124" s="280">
        <v>44000</v>
      </c>
      <c r="M124" s="280"/>
      <c r="N124" s="280"/>
      <c r="O124" s="278"/>
      <c r="P124" s="278"/>
      <c r="Q124" s="278"/>
      <c r="R124" s="278">
        <v>2682156.09</v>
      </c>
      <c r="S124" s="54">
        <v>503187.81</v>
      </c>
      <c r="T124" s="54"/>
      <c r="U124" s="54">
        <v>131.44999999999999</v>
      </c>
      <c r="V124" s="54"/>
      <c r="W124" s="54">
        <v>233649.9</v>
      </c>
      <c r="X124" s="54"/>
      <c r="Y124" s="54">
        <v>17600</v>
      </c>
      <c r="Z124" s="281">
        <v>478890.9</v>
      </c>
      <c r="AA124" s="281"/>
      <c r="AB124" s="281">
        <v>1740</v>
      </c>
      <c r="AC124" s="281"/>
      <c r="AD124" s="281">
        <v>242856.33</v>
      </c>
      <c r="AE124" s="281">
        <v>83755.7</v>
      </c>
      <c r="AF124" s="281"/>
      <c r="AG124" s="281"/>
      <c r="AH124" s="281"/>
    </row>
    <row r="125" spans="1:34" x14ac:dyDescent="0.2">
      <c r="A125" s="278" t="s">
        <v>1608</v>
      </c>
      <c r="B125" s="279">
        <v>202109.45</v>
      </c>
      <c r="C125" s="279">
        <v>3200</v>
      </c>
      <c r="D125" s="279">
        <v>28522.720000000001</v>
      </c>
      <c r="E125" s="279"/>
      <c r="F125" s="278"/>
      <c r="G125" s="278">
        <v>678001.83</v>
      </c>
      <c r="H125" s="278">
        <v>31357.23</v>
      </c>
      <c r="I125" s="278"/>
      <c r="J125" s="278"/>
      <c r="K125" s="280">
        <v>0</v>
      </c>
      <c r="L125" s="280">
        <v>52862.6</v>
      </c>
      <c r="M125" s="280"/>
      <c r="N125" s="280"/>
      <c r="O125" s="278"/>
      <c r="P125" s="278"/>
      <c r="Q125" s="278"/>
      <c r="R125" s="278">
        <v>2132666.9300000002</v>
      </c>
      <c r="S125" s="54">
        <v>481172.02</v>
      </c>
      <c r="T125" s="54"/>
      <c r="U125" s="54">
        <v>406.36</v>
      </c>
      <c r="V125" s="54"/>
      <c r="W125" s="54">
        <v>147840</v>
      </c>
      <c r="X125" s="54"/>
      <c r="Y125" s="54">
        <v>22000</v>
      </c>
      <c r="Z125" s="281">
        <v>279860</v>
      </c>
      <c r="AA125" s="281"/>
      <c r="AB125" s="281"/>
      <c r="AC125" s="281"/>
      <c r="AD125" s="281">
        <v>380916.43</v>
      </c>
      <c r="AE125" s="281">
        <v>40714.79</v>
      </c>
      <c r="AF125" s="281"/>
      <c r="AG125" s="281"/>
      <c r="AH125" s="281"/>
    </row>
    <row r="126" spans="1:34" x14ac:dyDescent="0.2">
      <c r="A126" s="278" t="s">
        <v>1609</v>
      </c>
      <c r="B126" s="279">
        <v>370465.72</v>
      </c>
      <c r="C126" s="279">
        <v>4447.95</v>
      </c>
      <c r="D126" s="279">
        <v>84388.66</v>
      </c>
      <c r="E126" s="279"/>
      <c r="F126" s="278"/>
      <c r="G126" s="278">
        <v>969662.87</v>
      </c>
      <c r="H126" s="278">
        <v>334119.96000000002</v>
      </c>
      <c r="I126" s="278"/>
      <c r="J126" s="278"/>
      <c r="K126" s="280">
        <v>0</v>
      </c>
      <c r="L126" s="280">
        <v>80897.23</v>
      </c>
      <c r="M126" s="280"/>
      <c r="N126" s="280">
        <v>0</v>
      </c>
      <c r="O126" s="278"/>
      <c r="P126" s="278"/>
      <c r="Q126" s="278"/>
      <c r="R126" s="278">
        <v>2748053.22</v>
      </c>
      <c r="S126" s="54">
        <v>971791.01</v>
      </c>
      <c r="T126" s="54"/>
      <c r="U126" s="54">
        <v>679.39</v>
      </c>
      <c r="V126" s="54"/>
      <c r="W126" s="54">
        <v>735623</v>
      </c>
      <c r="X126" s="54"/>
      <c r="Y126" s="54">
        <v>64000</v>
      </c>
      <c r="Z126" s="281">
        <v>1267413</v>
      </c>
      <c r="AA126" s="281"/>
      <c r="AB126" s="281"/>
      <c r="AC126" s="281"/>
      <c r="AD126" s="281">
        <v>465754.48</v>
      </c>
      <c r="AE126" s="281">
        <v>90098.54</v>
      </c>
      <c r="AF126" s="281"/>
      <c r="AG126" s="281"/>
      <c r="AH126" s="281"/>
    </row>
    <row r="127" spans="1:34" x14ac:dyDescent="0.2">
      <c r="A127" s="278" t="s">
        <v>1610</v>
      </c>
      <c r="B127" s="279">
        <v>739746.01</v>
      </c>
      <c r="C127" s="279">
        <v>3872</v>
      </c>
      <c r="D127" s="279">
        <v>62708.04</v>
      </c>
      <c r="E127" s="279"/>
      <c r="F127" s="278"/>
      <c r="G127" s="278">
        <v>294974.88</v>
      </c>
      <c r="H127" s="278">
        <v>597914.07999999996</v>
      </c>
      <c r="I127" s="278"/>
      <c r="J127" s="278"/>
      <c r="K127" s="280">
        <v>2800</v>
      </c>
      <c r="L127" s="280">
        <v>72516.33</v>
      </c>
      <c r="M127" s="280"/>
      <c r="N127" s="280"/>
      <c r="O127" s="278"/>
      <c r="P127" s="278">
        <v>592794.93999999994</v>
      </c>
      <c r="Q127" s="278"/>
      <c r="R127" s="278">
        <v>2326269.85</v>
      </c>
      <c r="S127" s="54">
        <v>746403.09</v>
      </c>
      <c r="T127" s="54"/>
      <c r="U127" s="54">
        <v>1391.44</v>
      </c>
      <c r="V127" s="54"/>
      <c r="W127" s="54">
        <v>367902.5</v>
      </c>
      <c r="X127" s="54"/>
      <c r="Y127" s="54">
        <v>35200</v>
      </c>
      <c r="Z127" s="281">
        <v>738622.5</v>
      </c>
      <c r="AA127" s="281"/>
      <c r="AB127" s="281"/>
      <c r="AC127" s="281"/>
      <c r="AD127" s="281">
        <v>330374.28999999998</v>
      </c>
      <c r="AE127" s="281">
        <v>52733.14</v>
      </c>
      <c r="AF127" s="281"/>
      <c r="AG127" s="281"/>
      <c r="AH127" s="281">
        <v>500</v>
      </c>
    </row>
    <row r="128" spans="1:34" x14ac:dyDescent="0.2">
      <c r="A128" s="278" t="s">
        <v>1611</v>
      </c>
      <c r="B128" s="279">
        <v>49956.68</v>
      </c>
      <c r="C128" s="279">
        <v>2177</v>
      </c>
      <c r="D128" s="279">
        <v>117247.34</v>
      </c>
      <c r="E128" s="279"/>
      <c r="F128" s="278"/>
      <c r="G128" s="278">
        <v>2349343.9700000002</v>
      </c>
      <c r="H128" s="278">
        <v>131376.6</v>
      </c>
      <c r="I128" s="278"/>
      <c r="J128" s="278"/>
      <c r="K128" s="280"/>
      <c r="L128" s="280">
        <v>74173.22</v>
      </c>
      <c r="M128" s="280"/>
      <c r="N128" s="280"/>
      <c r="O128" s="278"/>
      <c r="P128" s="278"/>
      <c r="Q128" s="278"/>
      <c r="R128" s="278">
        <v>3580405.02</v>
      </c>
      <c r="S128" s="54">
        <v>746236</v>
      </c>
      <c r="T128" s="54"/>
      <c r="U128" s="54">
        <v>124.72</v>
      </c>
      <c r="V128" s="54"/>
      <c r="W128" s="54">
        <v>754733</v>
      </c>
      <c r="X128" s="54"/>
      <c r="Y128" s="54">
        <v>144800</v>
      </c>
      <c r="Z128" s="281">
        <v>1064623</v>
      </c>
      <c r="AA128" s="281"/>
      <c r="AB128" s="281"/>
      <c r="AC128" s="281"/>
      <c r="AD128" s="281">
        <v>333385.77</v>
      </c>
      <c r="AE128" s="281">
        <v>47634.16</v>
      </c>
      <c r="AF128" s="281"/>
      <c r="AG128" s="281"/>
      <c r="AH128" s="281">
        <v>2000</v>
      </c>
    </row>
    <row r="129" spans="1:34" x14ac:dyDescent="0.2">
      <c r="A129" s="278" t="s">
        <v>1612</v>
      </c>
      <c r="B129" s="279">
        <v>653167.42000000004</v>
      </c>
      <c r="C129" s="279">
        <v>0</v>
      </c>
      <c r="D129" s="279">
        <v>59259.519999999997</v>
      </c>
      <c r="E129" s="279"/>
      <c r="F129" s="278"/>
      <c r="G129" s="278">
        <v>489733.58</v>
      </c>
      <c r="H129" s="278">
        <v>44635.82</v>
      </c>
      <c r="I129" s="278"/>
      <c r="J129" s="278"/>
      <c r="K129" s="280"/>
      <c r="L129" s="280">
        <v>76000</v>
      </c>
      <c r="M129" s="280"/>
      <c r="N129" s="280">
        <v>80000</v>
      </c>
      <c r="O129" s="278"/>
      <c r="P129" s="278">
        <v>1143371.24</v>
      </c>
      <c r="Q129" s="278"/>
      <c r="R129" s="278">
        <v>2242898.44</v>
      </c>
      <c r="S129" s="54">
        <v>367616.66</v>
      </c>
      <c r="T129" s="54"/>
      <c r="U129" s="54">
        <v>1247.93</v>
      </c>
      <c r="V129" s="54"/>
      <c r="W129" s="54">
        <v>937880</v>
      </c>
      <c r="X129" s="54"/>
      <c r="Y129" s="54">
        <v>47987.82</v>
      </c>
      <c r="Z129" s="281">
        <v>1070510</v>
      </c>
      <c r="AA129" s="281"/>
      <c r="AB129" s="281"/>
      <c r="AC129" s="281"/>
      <c r="AD129" s="281">
        <v>417301.31</v>
      </c>
      <c r="AE129" s="281">
        <v>54764.5</v>
      </c>
      <c r="AF129" s="281"/>
      <c r="AG129" s="281"/>
      <c r="AH129" s="281">
        <v>7375</v>
      </c>
    </row>
    <row r="130" spans="1:34" x14ac:dyDescent="0.2">
      <c r="A130" s="278" t="s">
        <v>1689</v>
      </c>
      <c r="B130" s="279">
        <v>185041.5</v>
      </c>
      <c r="C130" s="279">
        <v>10058.799999999999</v>
      </c>
      <c r="D130" s="279">
        <v>59936.7</v>
      </c>
      <c r="E130" s="279"/>
      <c r="F130" s="278"/>
      <c r="G130" s="278">
        <v>1380234</v>
      </c>
      <c r="H130" s="278">
        <v>644979.02</v>
      </c>
      <c r="I130" s="278"/>
      <c r="J130" s="278"/>
      <c r="K130" s="280"/>
      <c r="L130" s="280">
        <v>66600</v>
      </c>
      <c r="M130" s="280"/>
      <c r="N130" s="280"/>
      <c r="O130" s="278"/>
      <c r="P130" s="278">
        <v>-2920440.32</v>
      </c>
      <c r="Q130" s="278"/>
      <c r="R130" s="278">
        <v>3888577.01</v>
      </c>
      <c r="S130" s="54">
        <v>614717.64</v>
      </c>
      <c r="T130" s="54"/>
      <c r="U130" s="54">
        <v>335.44</v>
      </c>
      <c r="V130" s="54"/>
      <c r="W130" s="54">
        <v>612620</v>
      </c>
      <c r="X130" s="54"/>
      <c r="Y130" s="54">
        <v>18000</v>
      </c>
      <c r="Z130" s="281">
        <v>795320</v>
      </c>
      <c r="AA130" s="281"/>
      <c r="AB130" s="281"/>
      <c r="AC130" s="281"/>
      <c r="AD130" s="281">
        <v>498629.37</v>
      </c>
      <c r="AE130" s="281">
        <v>17050</v>
      </c>
      <c r="AF130" s="281"/>
      <c r="AG130" s="281"/>
      <c r="AH130" s="281"/>
    </row>
    <row r="131" spans="1:34" x14ac:dyDescent="0.2">
      <c r="A131" s="278" t="s">
        <v>1690</v>
      </c>
      <c r="B131" s="279">
        <v>43041.3</v>
      </c>
      <c r="C131" s="279">
        <v>22815.200000000001</v>
      </c>
      <c r="D131" s="279">
        <v>35369.14</v>
      </c>
      <c r="E131" s="279"/>
      <c r="F131" s="278"/>
      <c r="G131" s="278">
        <v>1250441.32</v>
      </c>
      <c r="H131" s="278">
        <v>461981.58</v>
      </c>
      <c r="I131" s="278"/>
      <c r="J131" s="278"/>
      <c r="K131" s="280"/>
      <c r="L131" s="280">
        <v>36950</v>
      </c>
      <c r="M131" s="280">
        <v>296106.44</v>
      </c>
      <c r="N131" s="280">
        <v>0</v>
      </c>
      <c r="O131" s="278"/>
      <c r="P131" s="278">
        <v>-2803193.59</v>
      </c>
      <c r="Q131" s="278"/>
      <c r="R131" s="278">
        <v>3397782.5</v>
      </c>
      <c r="S131" s="54">
        <v>546865.67000000004</v>
      </c>
      <c r="T131" s="54"/>
      <c r="U131" s="54">
        <v>199.6</v>
      </c>
      <c r="V131" s="54"/>
      <c r="W131" s="54">
        <v>389760</v>
      </c>
      <c r="X131" s="54"/>
      <c r="Y131" s="54"/>
      <c r="Z131" s="281">
        <v>658690</v>
      </c>
      <c r="AA131" s="281"/>
      <c r="AB131" s="281"/>
      <c r="AC131" s="281"/>
      <c r="AD131" s="281">
        <v>285148.96000000002</v>
      </c>
      <c r="AE131" s="281">
        <v>178156.02</v>
      </c>
      <c r="AF131" s="281"/>
      <c r="AG131" s="281"/>
      <c r="AH131" s="281">
        <v>2000</v>
      </c>
    </row>
    <row r="132" spans="1:34" x14ac:dyDescent="0.2">
      <c r="A132" s="278" t="s">
        <v>1613</v>
      </c>
      <c r="B132" s="279">
        <v>114177.3</v>
      </c>
      <c r="C132" s="279">
        <v>72628</v>
      </c>
      <c r="D132" s="279">
        <v>123629.56</v>
      </c>
      <c r="E132" s="279"/>
      <c r="F132" s="278"/>
      <c r="G132" s="278">
        <v>766041.1</v>
      </c>
      <c r="H132" s="278">
        <v>137148.85999999999</v>
      </c>
      <c r="I132" s="278"/>
      <c r="J132" s="278"/>
      <c r="K132" s="280">
        <v>0</v>
      </c>
      <c r="L132" s="280">
        <v>66685.08</v>
      </c>
      <c r="M132" s="280"/>
      <c r="N132" s="280">
        <v>6116</v>
      </c>
      <c r="O132" s="278">
        <v>25000</v>
      </c>
      <c r="P132" s="278"/>
      <c r="Q132" s="278">
        <v>-44660.06</v>
      </c>
      <c r="R132" s="278">
        <v>3801436</v>
      </c>
      <c r="S132" s="54">
        <v>1098638.43</v>
      </c>
      <c r="T132" s="54"/>
      <c r="U132" s="54">
        <v>243.41</v>
      </c>
      <c r="V132" s="54"/>
      <c r="W132" s="54">
        <v>588150.4</v>
      </c>
      <c r="X132" s="54"/>
      <c r="Y132" s="54">
        <v>327899.34999999998</v>
      </c>
      <c r="Z132" s="281">
        <v>1214200.3999999999</v>
      </c>
      <c r="AA132" s="281"/>
      <c r="AB132" s="281"/>
      <c r="AC132" s="281">
        <v>3534</v>
      </c>
      <c r="AD132" s="281">
        <v>697242.91</v>
      </c>
      <c r="AE132" s="281">
        <v>127789.08</v>
      </c>
      <c r="AF132" s="281"/>
      <c r="AG132" s="281"/>
      <c r="AH132" s="281"/>
    </row>
    <row r="133" spans="1:34" x14ac:dyDescent="0.2">
      <c r="A133" s="278" t="s">
        <v>1614</v>
      </c>
      <c r="B133" s="279">
        <v>418773.76000000001</v>
      </c>
      <c r="C133" s="279">
        <v>45827.3</v>
      </c>
      <c r="D133" s="279">
        <v>167123.32</v>
      </c>
      <c r="E133" s="279"/>
      <c r="F133" s="278"/>
      <c r="G133" s="278">
        <v>492210.13</v>
      </c>
      <c r="H133" s="278">
        <v>36854.19</v>
      </c>
      <c r="I133" s="278"/>
      <c r="J133" s="278"/>
      <c r="K133" s="280">
        <v>0</v>
      </c>
      <c r="L133" s="280">
        <v>66491.839999999997</v>
      </c>
      <c r="M133" s="280"/>
      <c r="N133" s="280">
        <v>2212</v>
      </c>
      <c r="O133" s="278">
        <v>37830</v>
      </c>
      <c r="P133" s="278"/>
      <c r="Q133" s="278">
        <v>-46307.65</v>
      </c>
      <c r="R133" s="278">
        <v>2453088.7400000002</v>
      </c>
      <c r="S133" s="54">
        <v>879919.68</v>
      </c>
      <c r="T133" s="54">
        <v>22700</v>
      </c>
      <c r="U133" s="54">
        <v>702.47</v>
      </c>
      <c r="V133" s="54"/>
      <c r="W133" s="54">
        <v>971195.5</v>
      </c>
      <c r="X133" s="54"/>
      <c r="Y133" s="54">
        <v>321362.7</v>
      </c>
      <c r="Z133" s="281">
        <v>1383970.5</v>
      </c>
      <c r="AA133" s="281"/>
      <c r="AB133" s="281">
        <v>20959</v>
      </c>
      <c r="AC133" s="281"/>
      <c r="AD133" s="281">
        <v>589144.13</v>
      </c>
      <c r="AE133" s="281">
        <v>142442.85</v>
      </c>
      <c r="AF133" s="281"/>
      <c r="AG133" s="281"/>
      <c r="AH133" s="281"/>
    </row>
    <row r="134" spans="1:34" x14ac:dyDescent="0.2">
      <c r="A134" s="278" t="s">
        <v>1615</v>
      </c>
      <c r="B134" s="279">
        <v>858907.39</v>
      </c>
      <c r="C134" s="279">
        <v>144284.29999999999</v>
      </c>
      <c r="D134" s="279">
        <v>212530.11</v>
      </c>
      <c r="E134" s="279"/>
      <c r="F134" s="278"/>
      <c r="G134" s="278">
        <v>397485.33</v>
      </c>
      <c r="H134" s="278">
        <v>207190.65</v>
      </c>
      <c r="I134" s="278"/>
      <c r="J134" s="278"/>
      <c r="K134" s="280">
        <v>18680</v>
      </c>
      <c r="L134" s="280">
        <v>107562.37</v>
      </c>
      <c r="M134" s="280"/>
      <c r="N134" s="280">
        <v>17408</v>
      </c>
      <c r="O134" s="278">
        <v>234400</v>
      </c>
      <c r="P134" s="278"/>
      <c r="Q134" s="278">
        <v>-87819.58</v>
      </c>
      <c r="R134" s="278">
        <v>3154882.42</v>
      </c>
      <c r="S134" s="54">
        <v>2284231.9</v>
      </c>
      <c r="T134" s="54"/>
      <c r="U134" s="54">
        <v>1053.49</v>
      </c>
      <c r="V134" s="54"/>
      <c r="W134" s="54">
        <v>953652.5</v>
      </c>
      <c r="X134" s="54"/>
      <c r="Y134" s="54">
        <v>320764.09999999998</v>
      </c>
      <c r="Z134" s="281">
        <v>1706302.5</v>
      </c>
      <c r="AA134" s="281"/>
      <c r="AB134" s="281">
        <v>7580</v>
      </c>
      <c r="AC134" s="281"/>
      <c r="AD134" s="281">
        <v>823378.64</v>
      </c>
      <c r="AE134" s="281">
        <v>37053.360000000001</v>
      </c>
      <c r="AF134" s="281"/>
      <c r="AG134" s="281"/>
      <c r="AH134" s="281"/>
    </row>
    <row r="135" spans="1:34" x14ac:dyDescent="0.2">
      <c r="A135" s="278" t="s">
        <v>1616</v>
      </c>
      <c r="B135" s="279">
        <v>594565.86</v>
      </c>
      <c r="C135" s="279">
        <v>42751.02</v>
      </c>
      <c r="D135" s="279">
        <v>141683.9</v>
      </c>
      <c r="E135" s="279"/>
      <c r="F135" s="278"/>
      <c r="G135" s="278">
        <v>354867.52</v>
      </c>
      <c r="H135" s="278">
        <v>43528.94</v>
      </c>
      <c r="I135" s="278"/>
      <c r="J135" s="278"/>
      <c r="K135" s="280">
        <v>0</v>
      </c>
      <c r="L135" s="280">
        <v>76368.850000000006</v>
      </c>
      <c r="M135" s="280"/>
      <c r="N135" s="280">
        <v>1950</v>
      </c>
      <c r="O135" s="278">
        <v>351301</v>
      </c>
      <c r="P135" s="278"/>
      <c r="Q135" s="278"/>
      <c r="R135" s="278">
        <v>2689973.6</v>
      </c>
      <c r="S135" s="54">
        <v>1852110.14</v>
      </c>
      <c r="T135" s="54"/>
      <c r="U135" s="54">
        <v>586.16999999999996</v>
      </c>
      <c r="V135" s="54"/>
      <c r="W135" s="54">
        <v>647596.5</v>
      </c>
      <c r="X135" s="54"/>
      <c r="Y135" s="54">
        <v>285000</v>
      </c>
      <c r="Z135" s="281">
        <v>986046.5</v>
      </c>
      <c r="AA135" s="281"/>
      <c r="AB135" s="281">
        <v>9249</v>
      </c>
      <c r="AC135" s="281"/>
      <c r="AD135" s="281">
        <v>712991.58</v>
      </c>
      <c r="AE135" s="281">
        <v>70431.95</v>
      </c>
      <c r="AF135" s="281"/>
      <c r="AG135" s="281"/>
      <c r="AH135" s="281"/>
    </row>
    <row r="136" spans="1:34" x14ac:dyDescent="0.2">
      <c r="A136" s="278" t="s">
        <v>1617</v>
      </c>
      <c r="B136" s="279">
        <v>670582.24</v>
      </c>
      <c r="C136" s="279">
        <v>37391.75</v>
      </c>
      <c r="D136" s="279">
        <v>179514.57</v>
      </c>
      <c r="E136" s="279"/>
      <c r="F136" s="278"/>
      <c r="G136" s="278">
        <v>805907.72</v>
      </c>
      <c r="H136" s="278">
        <v>45780.04</v>
      </c>
      <c r="I136" s="278"/>
      <c r="J136" s="278"/>
      <c r="K136" s="280">
        <v>0</v>
      </c>
      <c r="L136" s="280">
        <v>67785.48</v>
      </c>
      <c r="M136" s="280"/>
      <c r="N136" s="280">
        <v>1916</v>
      </c>
      <c r="O136" s="278">
        <v>106600</v>
      </c>
      <c r="P136" s="278"/>
      <c r="Q136" s="278">
        <v>-123374</v>
      </c>
      <c r="R136" s="278">
        <v>2072080.16</v>
      </c>
      <c r="S136" s="54">
        <v>747413.05</v>
      </c>
      <c r="T136" s="54"/>
      <c r="U136" s="54">
        <v>904.47</v>
      </c>
      <c r="V136" s="54"/>
      <c r="W136" s="54">
        <v>420357.1</v>
      </c>
      <c r="X136" s="54"/>
      <c r="Y136" s="54">
        <v>273501.42</v>
      </c>
      <c r="Z136" s="281">
        <v>734527.1</v>
      </c>
      <c r="AA136" s="281"/>
      <c r="AB136" s="281">
        <v>1050</v>
      </c>
      <c r="AC136" s="281"/>
      <c r="AD136" s="281">
        <v>440222.9</v>
      </c>
      <c r="AE136" s="281">
        <v>84703.64</v>
      </c>
      <c r="AF136" s="281"/>
      <c r="AG136" s="281"/>
      <c r="AH136" s="281"/>
    </row>
    <row r="137" spans="1:34" x14ac:dyDescent="0.2">
      <c r="A137" s="278" t="s">
        <v>1618</v>
      </c>
      <c r="B137" s="279">
        <v>334504.2</v>
      </c>
      <c r="C137" s="279">
        <v>20292.5</v>
      </c>
      <c r="D137" s="279">
        <v>436988.99</v>
      </c>
      <c r="E137" s="279"/>
      <c r="F137" s="278"/>
      <c r="G137" s="278">
        <v>462559.61</v>
      </c>
      <c r="H137" s="278">
        <v>60322.94</v>
      </c>
      <c r="I137" s="278"/>
      <c r="J137" s="278"/>
      <c r="K137" s="280"/>
      <c r="L137" s="280">
        <v>67190</v>
      </c>
      <c r="M137" s="280"/>
      <c r="N137" s="280">
        <v>3183</v>
      </c>
      <c r="O137" s="278">
        <v>231005</v>
      </c>
      <c r="P137" s="278"/>
      <c r="Q137" s="278">
        <v>3504.33</v>
      </c>
      <c r="R137" s="278">
        <v>3517785.78</v>
      </c>
      <c r="S137" s="54">
        <v>1069504.42</v>
      </c>
      <c r="T137" s="54"/>
      <c r="U137" s="54">
        <v>178.69</v>
      </c>
      <c r="V137" s="54"/>
      <c r="W137" s="54">
        <v>951377.4</v>
      </c>
      <c r="X137" s="54"/>
      <c r="Y137" s="54">
        <v>308816.37</v>
      </c>
      <c r="Z137" s="281">
        <v>1482862.4</v>
      </c>
      <c r="AA137" s="281"/>
      <c r="AB137" s="281">
        <v>2270</v>
      </c>
      <c r="AC137" s="281"/>
      <c r="AD137" s="281">
        <v>589120.5</v>
      </c>
      <c r="AE137" s="281">
        <v>48812.160000000003</v>
      </c>
      <c r="AF137" s="281"/>
      <c r="AG137" s="281"/>
      <c r="AH137" s="281"/>
    </row>
    <row r="138" spans="1:34" x14ac:dyDescent="0.2">
      <c r="A138" s="278" t="s">
        <v>1619</v>
      </c>
      <c r="B138" s="279">
        <v>548492.67000000004</v>
      </c>
      <c r="C138" s="279">
        <v>100360.8</v>
      </c>
      <c r="D138" s="279">
        <v>174583.63</v>
      </c>
      <c r="E138" s="279"/>
      <c r="F138" s="278"/>
      <c r="G138" s="278">
        <v>1209587.79</v>
      </c>
      <c r="H138" s="278">
        <v>82478.62</v>
      </c>
      <c r="I138" s="278"/>
      <c r="J138" s="278"/>
      <c r="K138" s="280">
        <v>0</v>
      </c>
      <c r="L138" s="280">
        <v>66978.69</v>
      </c>
      <c r="M138" s="280"/>
      <c r="N138" s="280">
        <v>1960</v>
      </c>
      <c r="O138" s="278">
        <v>401883.6</v>
      </c>
      <c r="P138" s="278"/>
      <c r="Q138" s="278">
        <v>-14812.52</v>
      </c>
      <c r="R138" s="278">
        <v>2461639.23</v>
      </c>
      <c r="S138" s="54">
        <v>783092.51</v>
      </c>
      <c r="T138" s="54"/>
      <c r="U138" s="54">
        <v>1043.0899999999999</v>
      </c>
      <c r="V138" s="54"/>
      <c r="W138" s="54">
        <v>1068255.5</v>
      </c>
      <c r="X138" s="54"/>
      <c r="Y138" s="54">
        <v>315445</v>
      </c>
      <c r="Z138" s="281">
        <v>1400443.5</v>
      </c>
      <c r="AA138" s="281"/>
      <c r="AB138" s="281">
        <v>5720</v>
      </c>
      <c r="AC138" s="281"/>
      <c r="AD138" s="281">
        <v>621179</v>
      </c>
      <c r="AE138" s="281">
        <v>84536.4</v>
      </c>
      <c r="AF138" s="281"/>
      <c r="AG138" s="281"/>
      <c r="AH138" s="281"/>
    </row>
    <row r="139" spans="1:34" x14ac:dyDescent="0.2">
      <c r="A139" s="278" t="s">
        <v>1620</v>
      </c>
      <c r="B139" s="279">
        <v>271826.17</v>
      </c>
      <c r="C139" s="279">
        <v>35794.300000000003</v>
      </c>
      <c r="D139" s="279">
        <v>265807.03000000003</v>
      </c>
      <c r="E139" s="279"/>
      <c r="F139" s="278"/>
      <c r="G139" s="278">
        <v>2327628.48</v>
      </c>
      <c r="H139" s="278">
        <v>55623.86</v>
      </c>
      <c r="I139" s="278"/>
      <c r="J139" s="278"/>
      <c r="K139" s="280">
        <v>0</v>
      </c>
      <c r="L139" s="280">
        <v>68912.72</v>
      </c>
      <c r="M139" s="280"/>
      <c r="N139" s="280">
        <v>3406</v>
      </c>
      <c r="O139" s="278">
        <v>95920</v>
      </c>
      <c r="P139" s="278">
        <v>-313129.26</v>
      </c>
      <c r="Q139" s="278">
        <v>8701.81</v>
      </c>
      <c r="R139" s="278">
        <v>1490475.39</v>
      </c>
      <c r="S139" s="54">
        <v>1202405.6499999999</v>
      </c>
      <c r="T139" s="54">
        <v>144135</v>
      </c>
      <c r="U139" s="54">
        <v>486.85</v>
      </c>
      <c r="V139" s="54"/>
      <c r="W139" s="54">
        <v>768318.77</v>
      </c>
      <c r="X139" s="54"/>
      <c r="Y139" s="54">
        <v>271398.03999999998</v>
      </c>
      <c r="Z139" s="281">
        <v>1298468.77</v>
      </c>
      <c r="AA139" s="281"/>
      <c r="AB139" s="281">
        <v>2600</v>
      </c>
      <c r="AC139" s="281"/>
      <c r="AD139" s="281">
        <v>924575.36</v>
      </c>
      <c r="AE139" s="281">
        <v>174980.11</v>
      </c>
      <c r="AF139" s="281"/>
      <c r="AG139" s="281"/>
      <c r="AH139" s="281"/>
    </row>
    <row r="140" spans="1:34" x14ac:dyDescent="0.2">
      <c r="A140" s="278" t="s">
        <v>1621</v>
      </c>
      <c r="B140" s="279">
        <v>348342.76</v>
      </c>
      <c r="C140" s="279">
        <v>31722.65</v>
      </c>
      <c r="D140" s="279">
        <v>245316.38</v>
      </c>
      <c r="E140" s="279"/>
      <c r="F140" s="278"/>
      <c r="G140" s="278">
        <v>228088.57</v>
      </c>
      <c r="H140" s="278">
        <v>223010</v>
      </c>
      <c r="I140" s="278"/>
      <c r="J140" s="278"/>
      <c r="K140" s="280">
        <v>0</v>
      </c>
      <c r="L140" s="280">
        <v>106063.28</v>
      </c>
      <c r="M140" s="280"/>
      <c r="N140" s="280">
        <v>4424</v>
      </c>
      <c r="O140" s="278">
        <v>249065</v>
      </c>
      <c r="P140" s="278">
        <v>-278782.13</v>
      </c>
      <c r="Q140" s="278">
        <v>-727</v>
      </c>
      <c r="R140" s="278">
        <v>3511106.83</v>
      </c>
      <c r="S140" s="54">
        <v>1427672.76</v>
      </c>
      <c r="T140" s="54">
        <v>26835</v>
      </c>
      <c r="U140" s="54">
        <v>415.41</v>
      </c>
      <c r="V140" s="54"/>
      <c r="W140" s="54">
        <v>777612.1</v>
      </c>
      <c r="X140" s="54"/>
      <c r="Y140" s="54">
        <v>323894.56</v>
      </c>
      <c r="Z140" s="281">
        <v>1506345.1</v>
      </c>
      <c r="AA140" s="281"/>
      <c r="AB140" s="281">
        <v>1820</v>
      </c>
      <c r="AC140" s="281"/>
      <c r="AD140" s="281">
        <v>797313.23</v>
      </c>
      <c r="AE140" s="281">
        <v>83971.59</v>
      </c>
      <c r="AF140" s="281"/>
      <c r="AG140" s="281"/>
      <c r="AH140" s="281"/>
    </row>
    <row r="141" spans="1:34" x14ac:dyDescent="0.2">
      <c r="A141" s="278" t="s">
        <v>1622</v>
      </c>
      <c r="B141" s="279">
        <v>460098.23</v>
      </c>
      <c r="C141" s="279">
        <v>33647</v>
      </c>
      <c r="D141" s="279">
        <v>153969.92000000001</v>
      </c>
      <c r="E141" s="279"/>
      <c r="F141" s="278"/>
      <c r="G141" s="278">
        <v>582426.79</v>
      </c>
      <c r="H141" s="278">
        <v>118830.28</v>
      </c>
      <c r="I141" s="278"/>
      <c r="J141" s="278"/>
      <c r="K141" s="280">
        <v>0</v>
      </c>
      <c r="L141" s="280">
        <v>114000</v>
      </c>
      <c r="M141" s="280"/>
      <c r="N141" s="280">
        <v>1140</v>
      </c>
      <c r="O141" s="278">
        <v>11675</v>
      </c>
      <c r="P141" s="278"/>
      <c r="Q141" s="278"/>
      <c r="R141" s="278">
        <v>1290976.01</v>
      </c>
      <c r="S141" s="54">
        <v>814231.19</v>
      </c>
      <c r="T141" s="54"/>
      <c r="U141" s="54">
        <v>816</v>
      </c>
      <c r="V141" s="54"/>
      <c r="W141" s="54">
        <v>1061480</v>
      </c>
      <c r="X141" s="54"/>
      <c r="Y141" s="54">
        <v>287053.67</v>
      </c>
      <c r="Z141" s="281">
        <v>1306030</v>
      </c>
      <c r="AA141" s="281"/>
      <c r="AB141" s="281">
        <v>2000</v>
      </c>
      <c r="AC141" s="281"/>
      <c r="AD141" s="281">
        <v>627264.71</v>
      </c>
      <c r="AE141" s="281">
        <v>127738.77</v>
      </c>
      <c r="AF141" s="281"/>
      <c r="AG141" s="281"/>
      <c r="AH141" s="281"/>
    </row>
    <row r="142" spans="1:34" x14ac:dyDescent="0.2">
      <c r="A142" s="278" t="s">
        <v>1623</v>
      </c>
      <c r="B142" s="279">
        <v>222458.49</v>
      </c>
      <c r="C142" s="279">
        <v>6755</v>
      </c>
      <c r="D142" s="279">
        <v>158698.75</v>
      </c>
      <c r="E142" s="279"/>
      <c r="F142" s="278"/>
      <c r="G142" s="278">
        <v>605494.52</v>
      </c>
      <c r="H142" s="278">
        <v>69124.98</v>
      </c>
      <c r="I142" s="278"/>
      <c r="J142" s="278"/>
      <c r="K142" s="280"/>
      <c r="L142" s="280">
        <v>66478.94</v>
      </c>
      <c r="M142" s="280"/>
      <c r="N142" s="280">
        <v>2886</v>
      </c>
      <c r="O142" s="278"/>
      <c r="P142" s="278"/>
      <c r="Q142" s="278">
        <v>3787.07</v>
      </c>
      <c r="R142" s="278">
        <v>431311.75</v>
      </c>
      <c r="S142" s="54">
        <v>1520962.63</v>
      </c>
      <c r="T142" s="54"/>
      <c r="U142" s="54">
        <v>231.94</v>
      </c>
      <c r="V142" s="54"/>
      <c r="W142" s="54">
        <v>580892.69999999995</v>
      </c>
      <c r="X142" s="54"/>
      <c r="Y142" s="54">
        <v>304154.56</v>
      </c>
      <c r="Z142" s="281">
        <v>1070852.7</v>
      </c>
      <c r="AA142" s="281"/>
      <c r="AB142" s="281">
        <v>1680</v>
      </c>
      <c r="AC142" s="281"/>
      <c r="AD142" s="281">
        <v>435550.21</v>
      </c>
      <c r="AE142" s="281">
        <v>110689.5</v>
      </c>
      <c r="AF142" s="281"/>
      <c r="AG142" s="281"/>
      <c r="AH142" s="281"/>
    </row>
    <row r="143" spans="1:34" x14ac:dyDescent="0.2">
      <c r="A143" s="278" t="s">
        <v>1624</v>
      </c>
      <c r="B143" s="279">
        <v>408896.14</v>
      </c>
      <c r="C143" s="279">
        <v>44333.3</v>
      </c>
      <c r="D143" s="279">
        <v>136002.91</v>
      </c>
      <c r="E143" s="279"/>
      <c r="F143" s="278"/>
      <c r="G143" s="278">
        <v>788410.1</v>
      </c>
      <c r="H143" s="278">
        <v>142994.96</v>
      </c>
      <c r="I143" s="278"/>
      <c r="J143" s="278"/>
      <c r="K143" s="280">
        <v>0</v>
      </c>
      <c r="L143" s="280">
        <v>100693.74</v>
      </c>
      <c r="M143" s="280"/>
      <c r="N143" s="280">
        <v>1841</v>
      </c>
      <c r="O143" s="278">
        <v>90100</v>
      </c>
      <c r="P143" s="278"/>
      <c r="Q143" s="278">
        <v>24300</v>
      </c>
      <c r="R143" s="278">
        <v>2115546</v>
      </c>
      <c r="S143" s="54">
        <v>903334.86</v>
      </c>
      <c r="T143" s="54">
        <v>10900</v>
      </c>
      <c r="U143" s="54">
        <v>622.97</v>
      </c>
      <c r="V143" s="54"/>
      <c r="W143" s="54">
        <v>676686.8</v>
      </c>
      <c r="X143" s="54"/>
      <c r="Y143" s="54">
        <v>276425.78000000003</v>
      </c>
      <c r="Z143" s="281">
        <v>1012716.8</v>
      </c>
      <c r="AA143" s="281"/>
      <c r="AB143" s="281"/>
      <c r="AC143" s="281"/>
      <c r="AD143" s="281">
        <v>660064.30000000005</v>
      </c>
      <c r="AE143" s="281">
        <v>112447.86</v>
      </c>
      <c r="AF143" s="281"/>
      <c r="AG143" s="281"/>
      <c r="AH143" s="281"/>
    </row>
    <row r="144" spans="1:34" x14ac:dyDescent="0.2">
      <c r="A144" s="278" t="s">
        <v>1625</v>
      </c>
      <c r="B144" s="279">
        <v>271095.57</v>
      </c>
      <c r="C144" s="279">
        <v>8868.25</v>
      </c>
      <c r="D144" s="279">
        <v>126387.04</v>
      </c>
      <c r="E144" s="279"/>
      <c r="F144" s="278"/>
      <c r="G144" s="278">
        <v>1418662.54</v>
      </c>
      <c r="H144" s="278">
        <v>16841.59</v>
      </c>
      <c r="I144" s="278"/>
      <c r="J144" s="278"/>
      <c r="K144" s="280">
        <v>0</v>
      </c>
      <c r="L144" s="280">
        <v>62221.23</v>
      </c>
      <c r="M144" s="280"/>
      <c r="N144" s="280">
        <v>2795.5</v>
      </c>
      <c r="O144" s="278">
        <v>70490</v>
      </c>
      <c r="P144" s="278"/>
      <c r="Q144" s="278">
        <v>-2243.73</v>
      </c>
      <c r="R144" s="278">
        <v>2263113.85</v>
      </c>
      <c r="S144" s="54">
        <v>571428.03</v>
      </c>
      <c r="T144" s="54"/>
      <c r="U144" s="54">
        <v>244.64</v>
      </c>
      <c r="V144" s="54"/>
      <c r="W144" s="54">
        <v>795600.5</v>
      </c>
      <c r="X144" s="54"/>
      <c r="Y144" s="54">
        <v>259119</v>
      </c>
      <c r="Z144" s="281">
        <v>1059519</v>
      </c>
      <c r="AA144" s="281"/>
      <c r="AB144" s="281">
        <v>7100</v>
      </c>
      <c r="AC144" s="281"/>
      <c r="AD144" s="281">
        <v>424852.69</v>
      </c>
      <c r="AE144" s="281">
        <v>110099.22</v>
      </c>
      <c r="AF144" s="281"/>
      <c r="AG144" s="281"/>
      <c r="AH144" s="281"/>
    </row>
    <row r="145" spans="1:34" x14ac:dyDescent="0.2">
      <c r="A145" s="278" t="s">
        <v>1626</v>
      </c>
      <c r="B145" s="279">
        <v>143432.43</v>
      </c>
      <c r="C145" s="279">
        <v>79970.45</v>
      </c>
      <c r="D145" s="279">
        <v>352193.93</v>
      </c>
      <c r="E145" s="279"/>
      <c r="F145" s="278"/>
      <c r="G145" s="278">
        <v>778930.6</v>
      </c>
      <c r="H145" s="278">
        <v>46167.79</v>
      </c>
      <c r="I145" s="278"/>
      <c r="J145" s="278"/>
      <c r="K145" s="280">
        <v>0</v>
      </c>
      <c r="L145" s="280">
        <v>113613.55</v>
      </c>
      <c r="M145" s="280"/>
      <c r="N145" s="280">
        <v>5284</v>
      </c>
      <c r="O145" s="278">
        <v>29950</v>
      </c>
      <c r="P145" s="278"/>
      <c r="Q145" s="278">
        <v>3.93</v>
      </c>
      <c r="R145" s="278">
        <v>2512572.4500000002</v>
      </c>
      <c r="S145" s="54">
        <v>1043254</v>
      </c>
      <c r="T145" s="54">
        <v>22500</v>
      </c>
      <c r="U145" s="54">
        <v>267.29000000000002</v>
      </c>
      <c r="V145" s="54"/>
      <c r="W145" s="54">
        <v>1266722.7</v>
      </c>
      <c r="X145" s="54"/>
      <c r="Y145" s="54">
        <v>292292</v>
      </c>
      <c r="Z145" s="281">
        <v>1730844.7</v>
      </c>
      <c r="AA145" s="281"/>
      <c r="AB145" s="281">
        <v>2640</v>
      </c>
      <c r="AC145" s="281"/>
      <c r="AD145" s="281">
        <v>608926.24</v>
      </c>
      <c r="AE145" s="281">
        <v>50181.25</v>
      </c>
      <c r="AF145" s="281"/>
      <c r="AG145" s="281"/>
      <c r="AH145" s="281"/>
    </row>
    <row r="146" spans="1:34" x14ac:dyDescent="0.2">
      <c r="A146" s="278" t="s">
        <v>1627</v>
      </c>
      <c r="B146" s="279">
        <v>490915.38</v>
      </c>
      <c r="C146" s="279">
        <v>25246.799999999999</v>
      </c>
      <c r="D146" s="279">
        <v>326742.33</v>
      </c>
      <c r="E146" s="279"/>
      <c r="F146" s="278"/>
      <c r="G146" s="278">
        <v>2126809.75</v>
      </c>
      <c r="H146" s="278">
        <v>521502.2</v>
      </c>
      <c r="I146" s="278"/>
      <c r="J146" s="278"/>
      <c r="K146" s="280">
        <v>0</v>
      </c>
      <c r="L146" s="280">
        <v>77627.149999999994</v>
      </c>
      <c r="M146" s="280"/>
      <c r="N146" s="280">
        <v>2404</v>
      </c>
      <c r="O146" s="278">
        <v>291796</v>
      </c>
      <c r="P146" s="278"/>
      <c r="Q146" s="278">
        <v>-9179.1200000000008</v>
      </c>
      <c r="R146" s="278">
        <v>1298036.29</v>
      </c>
      <c r="S146" s="54">
        <v>1405973.37</v>
      </c>
      <c r="T146" s="54">
        <v>28100</v>
      </c>
      <c r="U146" s="54">
        <v>714.85</v>
      </c>
      <c r="V146" s="54"/>
      <c r="W146" s="54">
        <v>691210.69</v>
      </c>
      <c r="X146" s="54"/>
      <c r="Y146" s="54">
        <v>294774.90000000002</v>
      </c>
      <c r="Z146" s="281">
        <v>1109320.69</v>
      </c>
      <c r="AA146" s="281"/>
      <c r="AB146" s="281"/>
      <c r="AC146" s="281"/>
      <c r="AD146" s="281">
        <v>742519.73</v>
      </c>
      <c r="AE146" s="281">
        <v>249930.97</v>
      </c>
      <c r="AF146" s="281"/>
      <c r="AG146" s="281"/>
      <c r="AH146" s="281"/>
    </row>
    <row r="147" spans="1:34" x14ac:dyDescent="0.2">
      <c r="A147" s="278" t="s">
        <v>1628</v>
      </c>
      <c r="B147" s="279">
        <v>568857.28</v>
      </c>
      <c r="C147" s="279">
        <v>158513.4</v>
      </c>
      <c r="D147" s="279">
        <v>675675.4</v>
      </c>
      <c r="E147" s="279"/>
      <c r="F147" s="278"/>
      <c r="G147" s="278">
        <v>801046.36</v>
      </c>
      <c r="H147" s="278">
        <v>348634.15</v>
      </c>
      <c r="I147" s="278"/>
      <c r="J147" s="278"/>
      <c r="K147" s="280">
        <v>63</v>
      </c>
      <c r="L147" s="280">
        <v>76551.48</v>
      </c>
      <c r="M147" s="280"/>
      <c r="N147" s="280"/>
      <c r="O147" s="278"/>
      <c r="P147" s="278"/>
      <c r="Q147" s="278">
        <v>247243.88</v>
      </c>
      <c r="R147" s="278">
        <v>1854562.35</v>
      </c>
      <c r="S147" s="54">
        <v>1409531.3</v>
      </c>
      <c r="T147" s="54"/>
      <c r="U147" s="54">
        <v>571.86</v>
      </c>
      <c r="V147" s="54"/>
      <c r="W147" s="54">
        <v>494802</v>
      </c>
      <c r="X147" s="54"/>
      <c r="Y147" s="54">
        <v>154778.91</v>
      </c>
      <c r="Z147" s="281">
        <v>1082382</v>
      </c>
      <c r="AA147" s="281"/>
      <c r="AB147" s="281">
        <v>1800</v>
      </c>
      <c r="AC147" s="281"/>
      <c r="AD147" s="281">
        <v>453775.92</v>
      </c>
      <c r="AE147" s="281">
        <v>127787.04</v>
      </c>
      <c r="AF147" s="281"/>
      <c r="AG147" s="281"/>
      <c r="AH147" s="281"/>
    </row>
    <row r="148" spans="1:34" x14ac:dyDescent="0.2">
      <c r="A148" s="278" t="s">
        <v>1629</v>
      </c>
      <c r="B148" s="279">
        <v>1313774.48</v>
      </c>
      <c r="C148" s="279">
        <v>56030</v>
      </c>
      <c r="D148" s="279">
        <v>95856.1</v>
      </c>
      <c r="E148" s="279"/>
      <c r="F148" s="278"/>
      <c r="G148" s="278">
        <v>1001508.2</v>
      </c>
      <c r="H148" s="278">
        <v>582510.56000000006</v>
      </c>
      <c r="I148" s="278"/>
      <c r="J148" s="278"/>
      <c r="K148" s="280">
        <v>0</v>
      </c>
      <c r="L148" s="280">
        <v>80540.22</v>
      </c>
      <c r="M148" s="280"/>
      <c r="N148" s="280"/>
      <c r="O148" s="278"/>
      <c r="P148" s="278"/>
      <c r="Q148" s="278">
        <v>246133.94</v>
      </c>
      <c r="R148" s="278">
        <v>3974625.34</v>
      </c>
      <c r="S148" s="54">
        <v>1620373.11</v>
      </c>
      <c r="T148" s="54">
        <v>152710</v>
      </c>
      <c r="U148" s="54">
        <v>1988.42</v>
      </c>
      <c r="V148" s="54"/>
      <c r="W148" s="54">
        <v>561393</v>
      </c>
      <c r="X148" s="54"/>
      <c r="Y148" s="54">
        <v>183441.71</v>
      </c>
      <c r="Z148" s="281">
        <v>1159513</v>
      </c>
      <c r="AA148" s="281"/>
      <c r="AB148" s="281">
        <v>1800</v>
      </c>
      <c r="AC148" s="281"/>
      <c r="AD148" s="281">
        <v>609787.31999999995</v>
      </c>
      <c r="AE148" s="281">
        <v>216992.57</v>
      </c>
      <c r="AF148" s="281"/>
      <c r="AG148" s="281"/>
      <c r="AH148" s="281"/>
    </row>
    <row r="149" spans="1:34" x14ac:dyDescent="0.2">
      <c r="A149" s="278" t="s">
        <v>1630</v>
      </c>
      <c r="B149" s="279">
        <v>663213.66</v>
      </c>
      <c r="C149" s="279">
        <v>21600</v>
      </c>
      <c r="D149" s="279">
        <v>64897</v>
      </c>
      <c r="E149" s="279"/>
      <c r="F149" s="278"/>
      <c r="G149" s="278">
        <v>1173868.6200000001</v>
      </c>
      <c r="H149" s="278">
        <v>388889.87</v>
      </c>
      <c r="I149" s="278"/>
      <c r="J149" s="278"/>
      <c r="K149" s="280">
        <v>4800</v>
      </c>
      <c r="L149" s="280">
        <v>49862.6</v>
      </c>
      <c r="M149" s="280"/>
      <c r="N149" s="280"/>
      <c r="O149" s="278"/>
      <c r="P149" s="278"/>
      <c r="Q149" s="278">
        <v>128078.49</v>
      </c>
      <c r="R149" s="278">
        <v>2427116.52</v>
      </c>
      <c r="S149" s="54">
        <v>835900.05</v>
      </c>
      <c r="T149" s="54">
        <v>117064</v>
      </c>
      <c r="U149" s="54">
        <v>1086.51</v>
      </c>
      <c r="V149" s="54"/>
      <c r="W149" s="54">
        <v>1011477.4</v>
      </c>
      <c r="X149" s="54"/>
      <c r="Y149" s="54">
        <v>111524.51</v>
      </c>
      <c r="Z149" s="281">
        <v>1177427.3999999999</v>
      </c>
      <c r="AA149" s="281"/>
      <c r="AB149" s="281">
        <v>1800</v>
      </c>
      <c r="AC149" s="281"/>
      <c r="AD149" s="281">
        <v>521491.46</v>
      </c>
      <c r="AE149" s="281">
        <v>144507.98000000001</v>
      </c>
      <c r="AF149" s="281"/>
      <c r="AG149" s="281"/>
      <c r="AH149" s="281">
        <v>41200</v>
      </c>
    </row>
    <row r="150" spans="1:34" x14ac:dyDescent="0.2">
      <c r="A150" s="278" t="s">
        <v>1631</v>
      </c>
      <c r="B150" s="279">
        <v>685918.02</v>
      </c>
      <c r="C150" s="279">
        <v>30662.63</v>
      </c>
      <c r="D150" s="279">
        <v>225066.79</v>
      </c>
      <c r="E150" s="279"/>
      <c r="F150" s="278"/>
      <c r="G150" s="278">
        <v>1054065.6399999999</v>
      </c>
      <c r="H150" s="278">
        <v>594266.74</v>
      </c>
      <c r="I150" s="278"/>
      <c r="J150" s="278"/>
      <c r="K150" s="280">
        <v>440</v>
      </c>
      <c r="L150" s="280">
        <v>122000.5</v>
      </c>
      <c r="M150" s="280"/>
      <c r="N150" s="280">
        <v>2005.62</v>
      </c>
      <c r="O150" s="278"/>
      <c r="P150" s="278"/>
      <c r="Q150" s="278">
        <v>259944.52</v>
      </c>
      <c r="R150" s="278">
        <v>2538450.7999999998</v>
      </c>
      <c r="S150" s="54">
        <v>836612.48</v>
      </c>
      <c r="T150" s="54">
        <v>146930</v>
      </c>
      <c r="U150" s="54">
        <v>1392.72</v>
      </c>
      <c r="V150" s="54"/>
      <c r="W150" s="54">
        <v>1367339.5</v>
      </c>
      <c r="X150" s="54"/>
      <c r="Y150" s="54">
        <v>203399.11</v>
      </c>
      <c r="Z150" s="281">
        <v>1769316.5</v>
      </c>
      <c r="AA150" s="281"/>
      <c r="AB150" s="281">
        <v>1800</v>
      </c>
      <c r="AC150" s="281"/>
      <c r="AD150" s="281">
        <v>611845.47</v>
      </c>
      <c r="AE150" s="281">
        <v>221275.39</v>
      </c>
      <c r="AF150" s="281"/>
      <c r="AG150" s="281"/>
      <c r="AH150" s="281"/>
    </row>
    <row r="151" spans="1:34" x14ac:dyDescent="0.2">
      <c r="A151" s="278" t="s">
        <v>1632</v>
      </c>
      <c r="B151" s="279">
        <v>810715.89</v>
      </c>
      <c r="C151" s="279">
        <v>82522.759999999995</v>
      </c>
      <c r="D151" s="279">
        <v>289375.08</v>
      </c>
      <c r="E151" s="279"/>
      <c r="F151" s="278"/>
      <c r="G151" s="278">
        <v>948820.99</v>
      </c>
      <c r="H151" s="278">
        <v>514757.14</v>
      </c>
      <c r="I151" s="278"/>
      <c r="J151" s="278"/>
      <c r="K151" s="280">
        <v>2260</v>
      </c>
      <c r="L151" s="280">
        <v>267154.43</v>
      </c>
      <c r="M151" s="280"/>
      <c r="N151" s="280"/>
      <c r="O151" s="278"/>
      <c r="P151" s="278"/>
      <c r="Q151" s="278">
        <v>324717.59999999998</v>
      </c>
      <c r="R151" s="278">
        <v>3053279.47</v>
      </c>
      <c r="S151" s="54">
        <v>1631645.21</v>
      </c>
      <c r="T151" s="54">
        <v>65000</v>
      </c>
      <c r="U151" s="54">
        <v>972.08</v>
      </c>
      <c r="V151" s="54"/>
      <c r="W151" s="54">
        <v>682178</v>
      </c>
      <c r="X151" s="54"/>
      <c r="Y151" s="54">
        <v>162815.31</v>
      </c>
      <c r="Z151" s="281">
        <v>1155788</v>
      </c>
      <c r="AA151" s="281"/>
      <c r="AB151" s="281">
        <v>1800</v>
      </c>
      <c r="AC151" s="281"/>
      <c r="AD151" s="281">
        <v>619727.52</v>
      </c>
      <c r="AE151" s="281">
        <v>156892.18</v>
      </c>
      <c r="AF151" s="281"/>
      <c r="AG151" s="281"/>
      <c r="AH151" s="281"/>
    </row>
    <row r="152" spans="1:34" x14ac:dyDescent="0.2">
      <c r="A152" s="278" t="s">
        <v>1633</v>
      </c>
      <c r="B152" s="279">
        <v>459307.39</v>
      </c>
      <c r="C152" s="279">
        <v>16297.5</v>
      </c>
      <c r="D152" s="279">
        <v>86430.41</v>
      </c>
      <c r="E152" s="279"/>
      <c r="F152" s="278"/>
      <c r="G152" s="278">
        <v>299445.96000000002</v>
      </c>
      <c r="H152" s="278">
        <v>283858.39</v>
      </c>
      <c r="I152" s="278"/>
      <c r="J152" s="278"/>
      <c r="K152" s="280"/>
      <c r="L152" s="280">
        <v>60286.720000000001</v>
      </c>
      <c r="M152" s="280"/>
      <c r="N152" s="280"/>
      <c r="O152" s="278"/>
      <c r="P152" s="278"/>
      <c r="Q152" s="278">
        <v>193526.8</v>
      </c>
      <c r="R152" s="278">
        <v>1819262.69</v>
      </c>
      <c r="S152" s="54">
        <v>1219625.51</v>
      </c>
      <c r="T152" s="54"/>
      <c r="U152" s="54">
        <v>666.7</v>
      </c>
      <c r="V152" s="54"/>
      <c r="W152" s="54">
        <v>680977.5</v>
      </c>
      <c r="X152" s="54"/>
      <c r="Y152" s="54">
        <v>223954.91</v>
      </c>
      <c r="Z152" s="281">
        <v>1187477.5</v>
      </c>
      <c r="AA152" s="281"/>
      <c r="AB152" s="281">
        <v>1800</v>
      </c>
      <c r="AC152" s="281"/>
      <c r="AD152" s="281">
        <v>511922.12</v>
      </c>
      <c r="AE152" s="281">
        <v>121192.05</v>
      </c>
      <c r="AF152" s="281"/>
      <c r="AG152" s="281"/>
      <c r="AH152" s="281"/>
    </row>
    <row r="153" spans="1:34" x14ac:dyDescent="0.2">
      <c r="A153" s="278" t="s">
        <v>1634</v>
      </c>
      <c r="B153" s="279">
        <v>452156.62</v>
      </c>
      <c r="C153" s="279">
        <v>45128.25</v>
      </c>
      <c r="D153" s="279">
        <v>460289.83</v>
      </c>
      <c r="E153" s="279"/>
      <c r="F153" s="278"/>
      <c r="G153" s="278">
        <v>1120058.71</v>
      </c>
      <c r="H153" s="278">
        <v>268328</v>
      </c>
      <c r="I153" s="278"/>
      <c r="J153" s="278"/>
      <c r="K153" s="280">
        <v>5980</v>
      </c>
      <c r="L153" s="280">
        <v>107168</v>
      </c>
      <c r="M153" s="280"/>
      <c r="N153" s="280"/>
      <c r="O153" s="278"/>
      <c r="P153" s="278"/>
      <c r="Q153" s="278">
        <v>312017.91999999998</v>
      </c>
      <c r="R153" s="278">
        <v>2522678.58</v>
      </c>
      <c r="S153" s="54">
        <v>719806.64</v>
      </c>
      <c r="T153" s="54">
        <v>239400</v>
      </c>
      <c r="U153" s="54">
        <v>437.19</v>
      </c>
      <c r="V153" s="54"/>
      <c r="W153" s="54">
        <v>1232399</v>
      </c>
      <c r="X153" s="54"/>
      <c r="Y153" s="54">
        <v>147489.31</v>
      </c>
      <c r="Z153" s="281">
        <v>1457289</v>
      </c>
      <c r="AA153" s="281"/>
      <c r="AB153" s="281">
        <v>1800</v>
      </c>
      <c r="AC153" s="281"/>
      <c r="AD153" s="281">
        <v>634458.79</v>
      </c>
      <c r="AE153" s="281">
        <v>148082.26</v>
      </c>
      <c r="AF153" s="281"/>
      <c r="AG153" s="281"/>
      <c r="AH153" s="281"/>
    </row>
    <row r="154" spans="1:34" x14ac:dyDescent="0.2">
      <c r="A154" s="278" t="s">
        <v>1635</v>
      </c>
      <c r="B154" s="279">
        <v>419751.96</v>
      </c>
      <c r="C154" s="279">
        <v>4800</v>
      </c>
      <c r="D154" s="279">
        <v>53778.25</v>
      </c>
      <c r="E154" s="279"/>
      <c r="F154" s="278"/>
      <c r="G154" s="278">
        <v>1450461.14</v>
      </c>
      <c r="H154" s="278">
        <v>441318.81</v>
      </c>
      <c r="I154" s="278"/>
      <c r="J154" s="278"/>
      <c r="K154" s="280">
        <v>2500</v>
      </c>
      <c r="L154" s="280">
        <v>70312.600000000006</v>
      </c>
      <c r="M154" s="280"/>
      <c r="N154" s="280"/>
      <c r="O154" s="278"/>
      <c r="P154" s="278"/>
      <c r="Q154" s="278">
        <v>214688.87</v>
      </c>
      <c r="R154" s="278">
        <v>4801199.47</v>
      </c>
      <c r="S154" s="54">
        <v>1120075.27</v>
      </c>
      <c r="T154" s="54"/>
      <c r="U154" s="54"/>
      <c r="V154" s="54"/>
      <c r="W154" s="54">
        <v>121642.5</v>
      </c>
      <c r="X154" s="54"/>
      <c r="Y154" s="54">
        <v>186216.91</v>
      </c>
      <c r="Z154" s="281">
        <v>590782.5</v>
      </c>
      <c r="AA154" s="281"/>
      <c r="AB154" s="281">
        <v>1800</v>
      </c>
      <c r="AC154" s="281"/>
      <c r="AD154" s="281">
        <v>487849.78</v>
      </c>
      <c r="AE154" s="281">
        <v>233829.26</v>
      </c>
      <c r="AF154" s="281"/>
      <c r="AG154" s="281"/>
      <c r="AH154" s="281"/>
    </row>
    <row r="155" spans="1:34" x14ac:dyDescent="0.2">
      <c r="A155" s="278" t="s">
        <v>1636</v>
      </c>
      <c r="B155" s="279">
        <v>237939.13</v>
      </c>
      <c r="C155" s="279">
        <v>48190.2</v>
      </c>
      <c r="D155" s="279">
        <v>206172.28</v>
      </c>
      <c r="E155" s="279"/>
      <c r="F155" s="278"/>
      <c r="G155" s="278">
        <v>954274.86</v>
      </c>
      <c r="H155" s="278">
        <v>320339.49</v>
      </c>
      <c r="I155" s="278"/>
      <c r="J155" s="278"/>
      <c r="K155" s="280">
        <v>100000</v>
      </c>
      <c r="L155" s="280">
        <v>91350</v>
      </c>
      <c r="M155" s="280"/>
      <c r="N155" s="280">
        <v>0.17</v>
      </c>
      <c r="O155" s="278"/>
      <c r="P155" s="278"/>
      <c r="Q155" s="278">
        <v>337382.44</v>
      </c>
      <c r="R155" s="278">
        <v>5209136.26</v>
      </c>
      <c r="S155" s="54">
        <v>1192856.79</v>
      </c>
      <c r="T155" s="54"/>
      <c r="U155" s="54">
        <v>433.79</v>
      </c>
      <c r="V155" s="54"/>
      <c r="W155" s="54">
        <v>973532</v>
      </c>
      <c r="X155" s="54"/>
      <c r="Y155" s="54">
        <v>186180.51</v>
      </c>
      <c r="Z155" s="281">
        <v>1419122</v>
      </c>
      <c r="AA155" s="281"/>
      <c r="AB155" s="281">
        <v>1800</v>
      </c>
      <c r="AC155" s="281"/>
      <c r="AD155" s="281">
        <v>658592.03</v>
      </c>
      <c r="AE155" s="281">
        <v>247323.82</v>
      </c>
      <c r="AF155" s="281"/>
      <c r="AG155" s="281"/>
      <c r="AH155" s="281"/>
    </row>
    <row r="156" spans="1:34" x14ac:dyDescent="0.2">
      <c r="A156" s="278" t="s">
        <v>1637</v>
      </c>
      <c r="B156" s="279">
        <v>468818.32</v>
      </c>
      <c r="C156" s="279">
        <v>22198.400000000001</v>
      </c>
      <c r="D156" s="279">
        <v>155697.15</v>
      </c>
      <c r="E156" s="279"/>
      <c r="F156" s="278"/>
      <c r="G156" s="278">
        <v>1067761.3</v>
      </c>
      <c r="H156" s="278">
        <v>228553.62</v>
      </c>
      <c r="I156" s="278"/>
      <c r="J156" s="278"/>
      <c r="K156" s="280">
        <v>3000</v>
      </c>
      <c r="L156" s="280">
        <v>83932.26</v>
      </c>
      <c r="M156" s="280"/>
      <c r="N156" s="280"/>
      <c r="O156" s="278"/>
      <c r="P156" s="278"/>
      <c r="Q156" s="278">
        <v>255798.23</v>
      </c>
      <c r="R156" s="278">
        <v>2453318.4700000002</v>
      </c>
      <c r="S156" s="54">
        <v>723401.19</v>
      </c>
      <c r="T156" s="54"/>
      <c r="U156" s="54">
        <v>898.25</v>
      </c>
      <c r="V156" s="54"/>
      <c r="W156" s="54">
        <v>552132</v>
      </c>
      <c r="X156" s="54"/>
      <c r="Y156" s="54">
        <v>166557.31</v>
      </c>
      <c r="Z156" s="281">
        <v>710936</v>
      </c>
      <c r="AA156" s="281"/>
      <c r="AB156" s="281">
        <v>1800</v>
      </c>
      <c r="AC156" s="281"/>
      <c r="AD156" s="281">
        <v>564412.09</v>
      </c>
      <c r="AE156" s="281">
        <v>181602.15</v>
      </c>
      <c r="AF156" s="281"/>
      <c r="AG156" s="281"/>
      <c r="AH156" s="281"/>
    </row>
    <row r="157" spans="1:34" x14ac:dyDescent="0.2">
      <c r="A157" s="278" t="s">
        <v>1638</v>
      </c>
      <c r="B157" s="279">
        <v>610035.06999999995</v>
      </c>
      <c r="C157" s="279">
        <v>517743.23</v>
      </c>
      <c r="D157" s="279">
        <v>41198.26</v>
      </c>
      <c r="E157" s="279"/>
      <c r="F157" s="278"/>
      <c r="G157" s="278">
        <v>423465.26</v>
      </c>
      <c r="H157" s="278">
        <v>1585871.75</v>
      </c>
      <c r="I157" s="278"/>
      <c r="J157" s="278"/>
      <c r="K157" s="280">
        <v>16440</v>
      </c>
      <c r="L157" s="280">
        <v>205191.52</v>
      </c>
      <c r="M157" s="280"/>
      <c r="N157" s="280"/>
      <c r="O157" s="278">
        <v>3100</v>
      </c>
      <c r="P157" s="278"/>
      <c r="Q157" s="278">
        <v>-2455278.27</v>
      </c>
      <c r="R157" s="278">
        <v>4517827.99</v>
      </c>
      <c r="S157" s="54">
        <v>1207321.43</v>
      </c>
      <c r="T157" s="54">
        <v>108720</v>
      </c>
      <c r="U157" s="54">
        <v>1048.55</v>
      </c>
      <c r="V157" s="54"/>
      <c r="W157" s="54">
        <v>985586</v>
      </c>
      <c r="X157" s="54"/>
      <c r="Y157" s="54">
        <v>1158350.1100000001</v>
      </c>
      <c r="Z157" s="281">
        <v>1334116</v>
      </c>
      <c r="AA157" s="281"/>
      <c r="AB157" s="281">
        <v>1800</v>
      </c>
      <c r="AC157" s="281">
        <v>1640</v>
      </c>
      <c r="AD157" s="281">
        <v>828095.14</v>
      </c>
      <c r="AE157" s="281">
        <v>215395.62</v>
      </c>
      <c r="AF157" s="281"/>
      <c r="AG157" s="281"/>
      <c r="AH157" s="281"/>
    </row>
    <row r="158" spans="1:34" x14ac:dyDescent="0.2">
      <c r="A158" s="278" t="s">
        <v>1639</v>
      </c>
      <c r="B158" s="279">
        <v>459890.26</v>
      </c>
      <c r="C158" s="279">
        <v>38153</v>
      </c>
      <c r="D158" s="279">
        <v>56801.279999999999</v>
      </c>
      <c r="E158" s="279"/>
      <c r="F158" s="278"/>
      <c r="G158" s="278">
        <v>760852.53</v>
      </c>
      <c r="H158" s="278">
        <v>185030.79</v>
      </c>
      <c r="I158" s="278"/>
      <c r="J158" s="278"/>
      <c r="K158" s="280">
        <v>0</v>
      </c>
      <c r="L158" s="280">
        <v>106536.55</v>
      </c>
      <c r="M158" s="280"/>
      <c r="N158" s="280"/>
      <c r="O158" s="278"/>
      <c r="P158" s="278"/>
      <c r="Q158" s="278">
        <v>254431.01</v>
      </c>
      <c r="R158" s="278">
        <v>3061336.79</v>
      </c>
      <c r="S158" s="54">
        <v>1159412</v>
      </c>
      <c r="T158" s="54"/>
      <c r="U158" s="54">
        <v>739.99</v>
      </c>
      <c r="V158" s="54"/>
      <c r="W158" s="54">
        <v>788826.5</v>
      </c>
      <c r="X158" s="54"/>
      <c r="Y158" s="54">
        <v>185178.4</v>
      </c>
      <c r="Z158" s="281">
        <v>1186286.5</v>
      </c>
      <c r="AA158" s="281"/>
      <c r="AB158" s="281">
        <v>1800</v>
      </c>
      <c r="AC158" s="281"/>
      <c r="AD158" s="281">
        <v>696430.11</v>
      </c>
      <c r="AE158" s="281">
        <v>173534.07999999999</v>
      </c>
      <c r="AF158" s="281"/>
      <c r="AG158" s="281"/>
      <c r="AH158" s="281"/>
    </row>
    <row r="159" spans="1:34" x14ac:dyDescent="0.2">
      <c r="A159" s="278" t="s">
        <v>1640</v>
      </c>
      <c r="B159" s="279">
        <v>444112.72</v>
      </c>
      <c r="C159" s="279">
        <v>136436.45000000001</v>
      </c>
      <c r="D159" s="279">
        <v>345042.03</v>
      </c>
      <c r="E159" s="279"/>
      <c r="F159" s="278"/>
      <c r="G159" s="278">
        <v>1839708.39</v>
      </c>
      <c r="H159" s="278">
        <v>535164.44999999995</v>
      </c>
      <c r="I159" s="278"/>
      <c r="J159" s="278"/>
      <c r="K159" s="280"/>
      <c r="L159" s="280">
        <v>204783.39</v>
      </c>
      <c r="M159" s="280"/>
      <c r="N159" s="280"/>
      <c r="O159" s="278"/>
      <c r="P159" s="278"/>
      <c r="Q159" s="278">
        <v>183710.77</v>
      </c>
      <c r="R159" s="278">
        <v>2227904.62</v>
      </c>
      <c r="S159" s="54">
        <v>978685.13</v>
      </c>
      <c r="T159" s="54"/>
      <c r="U159" s="54">
        <v>373.85</v>
      </c>
      <c r="V159" s="54"/>
      <c r="W159" s="54">
        <v>702704.8</v>
      </c>
      <c r="X159" s="54"/>
      <c r="Y159" s="54">
        <v>134668.10999999999</v>
      </c>
      <c r="Z159" s="281">
        <v>1042174.8</v>
      </c>
      <c r="AA159" s="281"/>
      <c r="AB159" s="281">
        <v>10340</v>
      </c>
      <c r="AC159" s="281"/>
      <c r="AD159" s="281">
        <v>415227.33</v>
      </c>
      <c r="AE159" s="281">
        <v>61674.52</v>
      </c>
      <c r="AF159" s="281"/>
      <c r="AG159" s="281"/>
      <c r="AH159" s="281"/>
    </row>
    <row r="160" spans="1:34" x14ac:dyDescent="0.2">
      <c r="A160" s="278" t="s">
        <v>1641</v>
      </c>
      <c r="B160" s="279">
        <v>453460.2</v>
      </c>
      <c r="C160" s="279">
        <v>76803.100000000006</v>
      </c>
      <c r="D160" s="279">
        <v>237530.12</v>
      </c>
      <c r="E160" s="279"/>
      <c r="F160" s="278"/>
      <c r="G160" s="278">
        <v>1473334.79</v>
      </c>
      <c r="H160" s="278">
        <v>365597.38</v>
      </c>
      <c r="I160" s="278"/>
      <c r="J160" s="278"/>
      <c r="K160" s="280">
        <v>4000</v>
      </c>
      <c r="L160" s="280">
        <v>115257.99</v>
      </c>
      <c r="M160" s="280"/>
      <c r="N160" s="280"/>
      <c r="O160" s="278"/>
      <c r="P160" s="278"/>
      <c r="Q160" s="278">
        <v>173984.56</v>
      </c>
      <c r="R160" s="278">
        <v>1652500.79</v>
      </c>
      <c r="S160" s="54">
        <v>1109258.1000000001</v>
      </c>
      <c r="T160" s="54">
        <v>40000</v>
      </c>
      <c r="U160" s="54">
        <v>636.09</v>
      </c>
      <c r="V160" s="54"/>
      <c r="W160" s="54">
        <v>385311.5</v>
      </c>
      <c r="X160" s="54"/>
      <c r="Y160" s="54">
        <v>160664.91</v>
      </c>
      <c r="Z160" s="281">
        <v>840524.5</v>
      </c>
      <c r="AA160" s="281"/>
      <c r="AB160" s="281">
        <v>1800</v>
      </c>
      <c r="AC160" s="281"/>
      <c r="AD160" s="281">
        <v>461625.19</v>
      </c>
      <c r="AE160" s="281">
        <v>130090.79</v>
      </c>
      <c r="AF160" s="281"/>
      <c r="AG160" s="281"/>
      <c r="AH160" s="281"/>
    </row>
    <row r="161" spans="1:34" x14ac:dyDescent="0.2">
      <c r="A161" s="278" t="s">
        <v>1642</v>
      </c>
      <c r="B161" s="279">
        <v>721689.49</v>
      </c>
      <c r="C161" s="279">
        <v>924.6</v>
      </c>
      <c r="D161" s="279">
        <v>28083</v>
      </c>
      <c r="E161" s="279"/>
      <c r="F161" s="278"/>
      <c r="G161" s="278">
        <v>1534253.15</v>
      </c>
      <c r="H161" s="278">
        <v>457903.82</v>
      </c>
      <c r="I161" s="278"/>
      <c r="J161" s="278"/>
      <c r="K161" s="280"/>
      <c r="L161" s="280">
        <v>149868.57</v>
      </c>
      <c r="M161" s="280"/>
      <c r="N161" s="280"/>
      <c r="O161" s="278"/>
      <c r="P161" s="278"/>
      <c r="Q161" s="278"/>
      <c r="R161" s="278">
        <v>2038406.69</v>
      </c>
      <c r="S161" s="54">
        <v>1170548.6599999999</v>
      </c>
      <c r="T161" s="54"/>
      <c r="U161" s="54">
        <v>1445.51</v>
      </c>
      <c r="V161" s="54"/>
      <c r="W161" s="54">
        <v>595374.5</v>
      </c>
      <c r="X161" s="54"/>
      <c r="Y161" s="54">
        <v>82552</v>
      </c>
      <c r="Z161" s="281">
        <v>849254.5</v>
      </c>
      <c r="AA161" s="281"/>
      <c r="AB161" s="281"/>
      <c r="AC161" s="281"/>
      <c r="AD161" s="281">
        <v>735247.77</v>
      </c>
      <c r="AE161" s="281">
        <v>286358.69</v>
      </c>
      <c r="AF161" s="281"/>
      <c r="AG161" s="281"/>
      <c r="AH161" s="281"/>
    </row>
    <row r="162" spans="1:34" x14ac:dyDescent="0.2">
      <c r="A162" s="278" t="s">
        <v>1643</v>
      </c>
      <c r="B162" s="279">
        <v>479227.59</v>
      </c>
      <c r="C162" s="279">
        <v>34206.25</v>
      </c>
      <c r="D162" s="279">
        <v>52640.94</v>
      </c>
      <c r="E162" s="279"/>
      <c r="F162" s="278"/>
      <c r="G162" s="278">
        <v>1303499.67</v>
      </c>
      <c r="H162" s="278">
        <v>425436.27</v>
      </c>
      <c r="I162" s="278"/>
      <c r="J162" s="278"/>
      <c r="K162" s="280">
        <v>0</v>
      </c>
      <c r="L162" s="280">
        <v>80550</v>
      </c>
      <c r="M162" s="280"/>
      <c r="N162" s="280"/>
      <c r="O162" s="278"/>
      <c r="P162" s="278"/>
      <c r="Q162" s="278">
        <v>257459.32</v>
      </c>
      <c r="R162" s="278">
        <v>2546107.46</v>
      </c>
      <c r="S162" s="54">
        <v>1199082.75</v>
      </c>
      <c r="T162" s="54"/>
      <c r="U162" s="54">
        <v>675.84</v>
      </c>
      <c r="V162" s="54"/>
      <c r="W162" s="54">
        <v>614999</v>
      </c>
      <c r="X162" s="54"/>
      <c r="Y162" s="54">
        <v>172532.96</v>
      </c>
      <c r="Z162" s="281">
        <v>983982.25</v>
      </c>
      <c r="AA162" s="281"/>
      <c r="AB162" s="281">
        <v>1800</v>
      </c>
      <c r="AC162" s="281"/>
      <c r="AD162" s="281">
        <v>616822.80000000005</v>
      </c>
      <c r="AE162" s="281">
        <v>165058.72</v>
      </c>
      <c r="AF162" s="281"/>
      <c r="AG162" s="281"/>
      <c r="AH162" s="281">
        <v>5580</v>
      </c>
    </row>
    <row r="163" spans="1:34" x14ac:dyDescent="0.2">
      <c r="A163" s="278" t="s">
        <v>1644</v>
      </c>
      <c r="B163" s="279">
        <v>307982.24</v>
      </c>
      <c r="C163" s="279">
        <v>2015.88</v>
      </c>
      <c r="D163" s="279">
        <v>30700.560000000001</v>
      </c>
      <c r="E163" s="279"/>
      <c r="F163" s="278"/>
      <c r="G163" s="278">
        <v>485170.88</v>
      </c>
      <c r="H163" s="278">
        <v>429969.37</v>
      </c>
      <c r="I163" s="278"/>
      <c r="J163" s="278"/>
      <c r="K163" s="280">
        <v>4900</v>
      </c>
      <c r="L163" s="280">
        <v>79125.649999999994</v>
      </c>
      <c r="M163" s="280"/>
      <c r="N163" s="280"/>
      <c r="O163" s="278"/>
      <c r="P163" s="278"/>
      <c r="Q163" s="278">
        <v>162125.39000000001</v>
      </c>
      <c r="R163" s="278">
        <v>2320392.7599999998</v>
      </c>
      <c r="S163" s="54">
        <v>1031753.95</v>
      </c>
      <c r="T163" s="54">
        <v>20387</v>
      </c>
      <c r="U163" s="54">
        <v>436.43</v>
      </c>
      <c r="V163" s="54"/>
      <c r="W163" s="54">
        <v>443866.5</v>
      </c>
      <c r="X163" s="54"/>
      <c r="Y163" s="54">
        <v>128661.71</v>
      </c>
      <c r="Z163" s="281">
        <v>735126.5</v>
      </c>
      <c r="AA163" s="281"/>
      <c r="AB163" s="281">
        <v>1800</v>
      </c>
      <c r="AC163" s="281"/>
      <c r="AD163" s="281">
        <v>687474.01</v>
      </c>
      <c r="AE163" s="281">
        <v>183202.04</v>
      </c>
      <c r="AF163" s="281"/>
      <c r="AG163" s="281"/>
      <c r="AH163" s="281"/>
    </row>
    <row r="164" spans="1:34" x14ac:dyDescent="0.2">
      <c r="A164" s="278" t="s">
        <v>1693</v>
      </c>
      <c r="B164" s="279">
        <v>692401.8</v>
      </c>
      <c r="C164" s="279">
        <v>18147</v>
      </c>
      <c r="D164" s="279">
        <v>103920.1</v>
      </c>
      <c r="E164" s="279"/>
      <c r="F164" s="278"/>
      <c r="G164" s="278">
        <v>1260257.1399999999</v>
      </c>
      <c r="H164" s="278">
        <v>557484.56999999995</v>
      </c>
      <c r="I164" s="278"/>
      <c r="J164" s="278"/>
      <c r="K164" s="280">
        <v>4000</v>
      </c>
      <c r="L164" s="280">
        <v>98407.4</v>
      </c>
      <c r="M164" s="280"/>
      <c r="N164" s="280"/>
      <c r="O164" s="278"/>
      <c r="P164" s="278"/>
      <c r="Q164" s="278">
        <v>262798.08000000002</v>
      </c>
      <c r="R164" s="278">
        <v>2754433.99</v>
      </c>
      <c r="S164" s="54">
        <v>1022391.23</v>
      </c>
      <c r="T164" s="54"/>
      <c r="U164" s="54">
        <v>1294.1500000000001</v>
      </c>
      <c r="V164" s="54"/>
      <c r="W164" s="54">
        <v>608898.5</v>
      </c>
      <c r="X164" s="54"/>
      <c r="Y164" s="54">
        <v>165914.10999999999</v>
      </c>
      <c r="Z164" s="281">
        <v>970188.5</v>
      </c>
      <c r="AA164" s="281"/>
      <c r="AB164" s="281">
        <v>1800</v>
      </c>
      <c r="AC164" s="281"/>
      <c r="AD164" s="281">
        <v>678836.1</v>
      </c>
      <c r="AE164" s="281">
        <v>214243.82</v>
      </c>
      <c r="AF164" s="281"/>
      <c r="AG164" s="281"/>
      <c r="AH164" s="281">
        <v>5500</v>
      </c>
    </row>
    <row r="165" spans="1:34" x14ac:dyDescent="0.2">
      <c r="A165" s="278" t="s">
        <v>1697</v>
      </c>
      <c r="B165" s="279">
        <v>859070.9</v>
      </c>
      <c r="C165" s="279">
        <v>29784.6</v>
      </c>
      <c r="D165" s="279">
        <v>123575.18</v>
      </c>
      <c r="E165" s="279">
        <v>1997</v>
      </c>
      <c r="F165" s="278"/>
      <c r="G165" s="278">
        <v>548770</v>
      </c>
      <c r="H165" s="278">
        <v>312519.84000000003</v>
      </c>
      <c r="I165" s="278"/>
      <c r="J165" s="278"/>
      <c r="K165" s="280">
        <v>137380</v>
      </c>
      <c r="L165" s="280">
        <v>114327.26</v>
      </c>
      <c r="M165" s="280">
        <v>16900</v>
      </c>
      <c r="N165" s="280"/>
      <c r="O165" s="278"/>
      <c r="P165" s="278"/>
      <c r="Q165" s="278">
        <v>273847.40999999997</v>
      </c>
      <c r="R165" s="278">
        <v>4164121.7</v>
      </c>
      <c r="S165" s="54">
        <v>1219282.3999999999</v>
      </c>
      <c r="T165" s="54"/>
      <c r="U165" s="54">
        <v>1477.18</v>
      </c>
      <c r="V165" s="54"/>
      <c r="W165" s="54">
        <v>1005186</v>
      </c>
      <c r="X165" s="54"/>
      <c r="Y165" s="54">
        <v>186620.11</v>
      </c>
      <c r="Z165" s="281">
        <v>1329516</v>
      </c>
      <c r="AA165" s="281"/>
      <c r="AB165" s="281">
        <v>1800</v>
      </c>
      <c r="AC165" s="281"/>
      <c r="AD165" s="281">
        <v>812886.43</v>
      </c>
      <c r="AE165" s="281">
        <v>57464.19</v>
      </c>
      <c r="AF165" s="281"/>
      <c r="AG165" s="281"/>
      <c r="AH165" s="281"/>
    </row>
    <row r="166" spans="1:34" x14ac:dyDescent="0.2">
      <c r="A166" s="278" t="s">
        <v>1701</v>
      </c>
      <c r="B166" s="279">
        <v>725836.80000000005</v>
      </c>
      <c r="C166" s="279">
        <v>4120.99</v>
      </c>
      <c r="D166" s="279">
        <v>303008.75</v>
      </c>
      <c r="E166" s="279"/>
      <c r="F166" s="278"/>
      <c r="G166" s="278">
        <v>1129093.5</v>
      </c>
      <c r="H166" s="278">
        <v>404955.88</v>
      </c>
      <c r="I166" s="278"/>
      <c r="J166" s="278"/>
      <c r="K166" s="280">
        <v>0</v>
      </c>
      <c r="L166" s="280">
        <v>100607.82</v>
      </c>
      <c r="M166" s="280"/>
      <c r="N166" s="280">
        <v>0</v>
      </c>
      <c r="O166" s="278"/>
      <c r="P166" s="278"/>
      <c r="Q166" s="278">
        <v>-59.02</v>
      </c>
      <c r="R166" s="278">
        <v>3254719.47</v>
      </c>
      <c r="S166" s="54">
        <v>1080759.1499999999</v>
      </c>
      <c r="T166" s="54">
        <v>154550</v>
      </c>
      <c r="U166" s="54"/>
      <c r="V166" s="54"/>
      <c r="W166" s="54">
        <v>428337.6</v>
      </c>
      <c r="X166" s="54"/>
      <c r="Y166" s="54">
        <v>155387.75</v>
      </c>
      <c r="Z166" s="281">
        <v>680447.6</v>
      </c>
      <c r="AA166" s="281"/>
      <c r="AB166" s="281">
        <v>8152</v>
      </c>
      <c r="AC166" s="281"/>
      <c r="AD166" s="281">
        <v>346702.9</v>
      </c>
      <c r="AE166" s="281">
        <v>182196.5</v>
      </c>
      <c r="AF166" s="281"/>
      <c r="AG166" s="281"/>
      <c r="AH166" s="281">
        <v>2493.1</v>
      </c>
    </row>
    <row r="167" spans="1:34" x14ac:dyDescent="0.2">
      <c r="A167" s="278" t="s">
        <v>1645</v>
      </c>
      <c r="B167" s="279">
        <v>556256.9</v>
      </c>
      <c r="C167" s="279">
        <v>261093.6</v>
      </c>
      <c r="D167" s="279">
        <v>68659.55</v>
      </c>
      <c r="E167" s="279"/>
      <c r="F167" s="278"/>
      <c r="G167" s="278">
        <v>630555.61</v>
      </c>
      <c r="H167" s="278">
        <v>557655.30000000005</v>
      </c>
      <c r="I167" s="278"/>
      <c r="J167" s="278"/>
      <c r="K167" s="280">
        <v>4000</v>
      </c>
      <c r="L167" s="280">
        <v>98386.75</v>
      </c>
      <c r="M167" s="280"/>
      <c r="N167" s="280">
        <v>28.04</v>
      </c>
      <c r="O167" s="278"/>
      <c r="P167" s="278"/>
      <c r="Q167" s="278">
        <v>-2724953.93</v>
      </c>
      <c r="R167" s="278">
        <v>4774273.9400000004</v>
      </c>
      <c r="S167" s="54">
        <v>970615.69</v>
      </c>
      <c r="T167" s="54"/>
      <c r="U167" s="54">
        <v>1232.92</v>
      </c>
      <c r="V167" s="54"/>
      <c r="W167" s="54">
        <v>787258.5</v>
      </c>
      <c r="X167" s="54"/>
      <c r="Y167" s="54">
        <v>18900</v>
      </c>
      <c r="Z167" s="281">
        <v>1092182.5</v>
      </c>
      <c r="AA167" s="281"/>
      <c r="AB167" s="281"/>
      <c r="AC167" s="281">
        <v>15340</v>
      </c>
      <c r="AD167" s="281">
        <v>459590.41</v>
      </c>
      <c r="AE167" s="281">
        <v>194852.04</v>
      </c>
      <c r="AF167" s="281"/>
      <c r="AG167" s="281"/>
      <c r="AH167" s="281">
        <v>4120</v>
      </c>
    </row>
    <row r="168" spans="1:34" x14ac:dyDescent="0.2">
      <c r="A168" s="278" t="s">
        <v>1646</v>
      </c>
      <c r="B168" s="279">
        <v>292062.49</v>
      </c>
      <c r="C168" s="279">
        <v>14732.45</v>
      </c>
      <c r="D168" s="279">
        <v>32863.279999999999</v>
      </c>
      <c r="E168" s="279"/>
      <c r="F168" s="278"/>
      <c r="G168" s="278">
        <v>1005906.85</v>
      </c>
      <c r="H168" s="278">
        <v>531996.59</v>
      </c>
      <c r="I168" s="278"/>
      <c r="J168" s="278"/>
      <c r="K168" s="280">
        <v>4000</v>
      </c>
      <c r="L168" s="280">
        <v>70207.100000000006</v>
      </c>
      <c r="M168" s="280"/>
      <c r="N168" s="280">
        <v>37.380000000000003</v>
      </c>
      <c r="O168" s="278"/>
      <c r="P168" s="278"/>
      <c r="Q168" s="278">
        <v>-1407098.32</v>
      </c>
      <c r="R168" s="278">
        <v>3320080.98</v>
      </c>
      <c r="S168" s="54">
        <v>601308.79</v>
      </c>
      <c r="T168" s="54"/>
      <c r="U168" s="54">
        <v>653</v>
      </c>
      <c r="V168" s="54"/>
      <c r="W168" s="54">
        <v>1060699.5</v>
      </c>
      <c r="X168" s="54"/>
      <c r="Y168" s="54">
        <v>9900</v>
      </c>
      <c r="Z168" s="281">
        <v>1202879.5</v>
      </c>
      <c r="AA168" s="281"/>
      <c r="AB168" s="281"/>
      <c r="AC168" s="281">
        <v>14040</v>
      </c>
      <c r="AD168" s="281">
        <v>367508.06</v>
      </c>
      <c r="AE168" s="281">
        <v>166916.21</v>
      </c>
      <c r="AF168" s="281"/>
      <c r="AG168" s="281"/>
      <c r="AH168" s="281"/>
    </row>
    <row r="169" spans="1:34" x14ac:dyDescent="0.2">
      <c r="A169" s="278" t="s">
        <v>1647</v>
      </c>
      <c r="B169" s="279">
        <v>165072.76</v>
      </c>
      <c r="C169" s="279">
        <v>172220.71</v>
      </c>
      <c r="D169" s="279">
        <v>25168.35</v>
      </c>
      <c r="E169" s="279"/>
      <c r="F169" s="278"/>
      <c r="G169" s="278">
        <v>951036.24</v>
      </c>
      <c r="H169" s="278">
        <v>413805.8</v>
      </c>
      <c r="I169" s="278"/>
      <c r="J169" s="278"/>
      <c r="K169" s="280">
        <v>4000</v>
      </c>
      <c r="L169" s="280">
        <v>77771.850000000006</v>
      </c>
      <c r="M169" s="280"/>
      <c r="N169" s="280">
        <v>37.380000000000003</v>
      </c>
      <c r="O169" s="278"/>
      <c r="P169" s="278"/>
      <c r="Q169" s="278">
        <v>-438529.39</v>
      </c>
      <c r="R169" s="278">
        <v>2333757.04</v>
      </c>
      <c r="S169" s="54">
        <v>721660.68</v>
      </c>
      <c r="T169" s="54"/>
      <c r="U169" s="54">
        <v>425.24</v>
      </c>
      <c r="V169" s="54"/>
      <c r="W169" s="54">
        <v>761999</v>
      </c>
      <c r="X169" s="54"/>
      <c r="Y169" s="54">
        <v>38217.879999999997</v>
      </c>
      <c r="Z169" s="281">
        <v>981729</v>
      </c>
      <c r="AA169" s="281"/>
      <c r="AB169" s="281"/>
      <c r="AC169" s="281">
        <v>7640</v>
      </c>
      <c r="AD169" s="281">
        <v>542252.96</v>
      </c>
      <c r="AE169" s="281">
        <v>154871.85999999999</v>
      </c>
      <c r="AF169" s="281"/>
      <c r="AG169" s="281"/>
      <c r="AH169" s="281">
        <v>2700</v>
      </c>
    </row>
    <row r="170" spans="1:34" x14ac:dyDescent="0.2">
      <c r="A170" s="278" t="s">
        <v>1648</v>
      </c>
      <c r="B170" s="279">
        <v>893151.95</v>
      </c>
      <c r="C170" s="279">
        <v>206589.77</v>
      </c>
      <c r="D170" s="279">
        <v>31594.33</v>
      </c>
      <c r="E170" s="279"/>
      <c r="F170" s="278"/>
      <c r="G170" s="278">
        <v>135584.92000000001</v>
      </c>
      <c r="H170" s="278">
        <v>421950.61</v>
      </c>
      <c r="I170" s="278"/>
      <c r="J170" s="278"/>
      <c r="K170" s="280">
        <v>3000</v>
      </c>
      <c r="L170" s="280">
        <v>94463.84</v>
      </c>
      <c r="M170" s="280"/>
      <c r="N170" s="280">
        <v>0</v>
      </c>
      <c r="O170" s="278"/>
      <c r="P170" s="278"/>
      <c r="Q170" s="278">
        <v>-875209.87</v>
      </c>
      <c r="R170" s="278">
        <v>2500833.27</v>
      </c>
      <c r="S170" s="54">
        <v>1506722.22</v>
      </c>
      <c r="T170" s="54"/>
      <c r="U170" s="54">
        <v>1796.8</v>
      </c>
      <c r="V170" s="54"/>
      <c r="W170" s="54">
        <v>744065</v>
      </c>
      <c r="X170" s="54"/>
      <c r="Y170" s="54">
        <v>11900</v>
      </c>
      <c r="Z170" s="281">
        <v>1388335</v>
      </c>
      <c r="AA170" s="281"/>
      <c r="AB170" s="281"/>
      <c r="AC170" s="281">
        <v>7280</v>
      </c>
      <c r="AD170" s="281">
        <v>638329.28</v>
      </c>
      <c r="AE170" s="281">
        <v>108043.4</v>
      </c>
      <c r="AF170" s="281"/>
      <c r="AG170" s="281"/>
      <c r="AH170" s="281">
        <v>3380</v>
      </c>
    </row>
    <row r="171" spans="1:34" x14ac:dyDescent="0.2">
      <c r="A171" s="278" t="s">
        <v>1649</v>
      </c>
      <c r="B171" s="279">
        <v>1859897.13</v>
      </c>
      <c r="C171" s="279">
        <v>649956.59</v>
      </c>
      <c r="D171" s="279">
        <v>87888.28</v>
      </c>
      <c r="E171" s="279"/>
      <c r="F171" s="278"/>
      <c r="G171" s="278">
        <v>652235.66</v>
      </c>
      <c r="H171" s="278">
        <v>914720.12</v>
      </c>
      <c r="I171" s="278"/>
      <c r="J171" s="278"/>
      <c r="K171" s="280">
        <v>2570</v>
      </c>
      <c r="L171" s="280">
        <v>57549.69</v>
      </c>
      <c r="M171" s="280"/>
      <c r="N171" s="280">
        <v>0</v>
      </c>
      <c r="O171" s="278"/>
      <c r="P171" s="278"/>
      <c r="Q171" s="278">
        <v>1707129.44</v>
      </c>
      <c r="R171" s="278">
        <v>1757956.06</v>
      </c>
      <c r="S171" s="54">
        <v>1453250.98</v>
      </c>
      <c r="T171" s="54">
        <v>204270</v>
      </c>
      <c r="U171" s="54">
        <v>3371.59</v>
      </c>
      <c r="V171" s="54"/>
      <c r="W171" s="54">
        <v>1163172.5</v>
      </c>
      <c r="X171" s="54"/>
      <c r="Y171" s="54">
        <v>158115.53</v>
      </c>
      <c r="Z171" s="281">
        <v>1422457.5</v>
      </c>
      <c r="AA171" s="281"/>
      <c r="AB171" s="281"/>
      <c r="AC171" s="281">
        <v>13280</v>
      </c>
      <c r="AD171" s="281">
        <v>567569.29</v>
      </c>
      <c r="AE171" s="281">
        <v>245597.22</v>
      </c>
      <c r="AF171" s="281"/>
      <c r="AG171" s="281"/>
      <c r="AH171" s="281"/>
    </row>
    <row r="172" spans="1:34" x14ac:dyDescent="0.2">
      <c r="A172" s="278" t="s">
        <v>1650</v>
      </c>
      <c r="B172" s="279">
        <v>436912.18</v>
      </c>
      <c r="C172" s="279">
        <v>198449.25</v>
      </c>
      <c r="D172" s="279">
        <v>39307.089999999997</v>
      </c>
      <c r="E172" s="279"/>
      <c r="F172" s="278"/>
      <c r="G172" s="278">
        <v>1044041.98</v>
      </c>
      <c r="H172" s="278">
        <v>198632.37</v>
      </c>
      <c r="I172" s="278"/>
      <c r="J172" s="278"/>
      <c r="K172" s="280">
        <v>3000</v>
      </c>
      <c r="L172" s="280">
        <v>70655.86</v>
      </c>
      <c r="M172" s="280"/>
      <c r="N172" s="280">
        <v>283.39999999999998</v>
      </c>
      <c r="O172" s="278"/>
      <c r="P172" s="278"/>
      <c r="Q172" s="278">
        <v>-312552.3</v>
      </c>
      <c r="R172" s="278">
        <v>2321876.0699999998</v>
      </c>
      <c r="S172" s="54">
        <v>799697.6</v>
      </c>
      <c r="T172" s="54">
        <v>45000</v>
      </c>
      <c r="U172" s="54">
        <v>833.89</v>
      </c>
      <c r="V172" s="54"/>
      <c r="W172" s="54">
        <v>562569</v>
      </c>
      <c r="X172" s="54"/>
      <c r="Y172" s="54">
        <v>5400</v>
      </c>
      <c r="Z172" s="281">
        <v>714504</v>
      </c>
      <c r="AA172" s="281"/>
      <c r="AB172" s="281"/>
      <c r="AC172" s="281">
        <v>3600</v>
      </c>
      <c r="AD172" s="281">
        <v>670458.88</v>
      </c>
      <c r="AE172" s="281">
        <v>160033.76999999999</v>
      </c>
      <c r="AF172" s="281"/>
      <c r="AG172" s="281"/>
      <c r="AH172" s="281"/>
    </row>
    <row r="173" spans="1:34" x14ac:dyDescent="0.2">
      <c r="A173" s="278" t="s">
        <v>1651</v>
      </c>
      <c r="B173" s="279">
        <v>550632.93999999994</v>
      </c>
      <c r="C173" s="279">
        <v>385165.3</v>
      </c>
      <c r="D173" s="279">
        <v>24543.89</v>
      </c>
      <c r="E173" s="279"/>
      <c r="F173" s="278"/>
      <c r="G173" s="278">
        <v>528157.85</v>
      </c>
      <c r="H173" s="278">
        <v>215227.42</v>
      </c>
      <c r="I173" s="278"/>
      <c r="J173" s="278"/>
      <c r="K173" s="280">
        <v>4000</v>
      </c>
      <c r="L173" s="280">
        <v>99173.37</v>
      </c>
      <c r="M173" s="280"/>
      <c r="N173" s="280"/>
      <c r="O173" s="278"/>
      <c r="P173" s="278"/>
      <c r="Q173" s="278">
        <v>-971843.44</v>
      </c>
      <c r="R173" s="278">
        <v>2694098.62</v>
      </c>
      <c r="S173" s="54">
        <v>1025028.68</v>
      </c>
      <c r="T173" s="54"/>
      <c r="U173" s="54">
        <v>1265.72</v>
      </c>
      <c r="V173" s="54"/>
      <c r="W173" s="54">
        <v>580674.5</v>
      </c>
      <c r="X173" s="54"/>
      <c r="Y173" s="54">
        <v>12600</v>
      </c>
      <c r="Z173" s="281">
        <v>838892</v>
      </c>
      <c r="AA173" s="281"/>
      <c r="AB173" s="281"/>
      <c r="AC173" s="281">
        <v>10240</v>
      </c>
      <c r="AD173" s="281">
        <v>662375.29</v>
      </c>
      <c r="AE173" s="281">
        <v>133729.26</v>
      </c>
      <c r="AF173" s="281"/>
      <c r="AG173" s="281"/>
      <c r="AH173" s="281"/>
    </row>
    <row r="174" spans="1:34" x14ac:dyDescent="0.2">
      <c r="A174" s="278" t="s">
        <v>1691</v>
      </c>
      <c r="B174" s="279">
        <v>415349.09</v>
      </c>
      <c r="C174" s="279">
        <v>123261.75</v>
      </c>
      <c r="D174" s="279">
        <v>36022.9</v>
      </c>
      <c r="E174" s="279"/>
      <c r="F174" s="278"/>
      <c r="G174" s="278">
        <v>724526.88</v>
      </c>
      <c r="H174" s="278">
        <v>222163.9</v>
      </c>
      <c r="I174" s="278"/>
      <c r="J174" s="278"/>
      <c r="K174" s="280">
        <v>3500</v>
      </c>
      <c r="L174" s="280">
        <v>51550.54</v>
      </c>
      <c r="M174" s="280"/>
      <c r="N174" s="280"/>
      <c r="O174" s="278"/>
      <c r="P174" s="278"/>
      <c r="Q174" s="278">
        <v>-1198070.27</v>
      </c>
      <c r="R174" s="278">
        <v>2583494.75</v>
      </c>
      <c r="S174" s="54">
        <v>777509.78</v>
      </c>
      <c r="T174" s="54">
        <v>110000</v>
      </c>
      <c r="U174" s="54">
        <v>489.64</v>
      </c>
      <c r="V174" s="54"/>
      <c r="W174" s="54">
        <v>227703</v>
      </c>
      <c r="X174" s="54"/>
      <c r="Y174" s="54">
        <v>10800</v>
      </c>
      <c r="Z174" s="281">
        <v>492513</v>
      </c>
      <c r="AA174" s="281"/>
      <c r="AB174" s="281"/>
      <c r="AC174" s="281">
        <v>10840</v>
      </c>
      <c r="AD174" s="281">
        <v>375577.01</v>
      </c>
      <c r="AE174" s="281">
        <v>110030.91</v>
      </c>
      <c r="AF174" s="281"/>
      <c r="AG174" s="281"/>
      <c r="AH174" s="281"/>
    </row>
    <row r="175" spans="1:34" x14ac:dyDescent="0.2">
      <c r="A175" s="278" t="s">
        <v>1702</v>
      </c>
      <c r="B175" s="279">
        <v>233568.89</v>
      </c>
      <c r="C175" s="279">
        <v>14295.15</v>
      </c>
      <c r="D175" s="279">
        <v>36268.720000000001</v>
      </c>
      <c r="E175" s="279"/>
      <c r="F175" s="278"/>
      <c r="G175" s="278">
        <v>1335365.24</v>
      </c>
      <c r="H175" s="278">
        <v>89503.34</v>
      </c>
      <c r="I175" s="278"/>
      <c r="J175" s="278"/>
      <c r="K175" s="280">
        <v>2000</v>
      </c>
      <c r="L175" s="280">
        <v>55727.9</v>
      </c>
      <c r="M175" s="280"/>
      <c r="N175" s="280">
        <v>84.71</v>
      </c>
      <c r="O175" s="278"/>
      <c r="P175" s="278"/>
      <c r="Q175" s="278">
        <v>-1099429.02</v>
      </c>
      <c r="R175" s="278">
        <v>2913433.4</v>
      </c>
      <c r="S175" s="54">
        <v>529086.89</v>
      </c>
      <c r="T175" s="54"/>
      <c r="U175" s="54">
        <v>382.76</v>
      </c>
      <c r="V175" s="54"/>
      <c r="W175" s="54">
        <v>379480.5</v>
      </c>
      <c r="X175" s="54"/>
      <c r="Y175" s="54">
        <v>18670.810000000001</v>
      </c>
      <c r="Z175" s="281">
        <v>495975.5</v>
      </c>
      <c r="AA175" s="281"/>
      <c r="AB175" s="281"/>
      <c r="AC175" s="281">
        <v>2120</v>
      </c>
      <c r="AD175" s="281">
        <v>353940.62</v>
      </c>
      <c r="AE175" s="281">
        <v>180893.49</v>
      </c>
      <c r="AF175" s="281"/>
      <c r="AG175" s="281"/>
      <c r="AH175" s="281">
        <v>9000</v>
      </c>
    </row>
    <row r="176" spans="1:34" x14ac:dyDescent="0.2">
      <c r="A176" s="278" t="s">
        <v>17</v>
      </c>
      <c r="B176" s="279">
        <v>1065728.3899999999</v>
      </c>
      <c r="C176" s="279">
        <v>37143.1</v>
      </c>
      <c r="D176" s="279">
        <v>202057.86</v>
      </c>
      <c r="E176" s="279"/>
      <c r="F176" s="278"/>
      <c r="G176" s="278">
        <v>1256258.01</v>
      </c>
      <c r="H176" s="278">
        <v>551330.9</v>
      </c>
      <c r="I176" s="278"/>
      <c r="J176" s="278"/>
      <c r="K176" s="280">
        <v>1230</v>
      </c>
      <c r="L176" s="280">
        <v>115046.37</v>
      </c>
      <c r="M176" s="280"/>
      <c r="N176" s="280">
        <v>156.9</v>
      </c>
      <c r="O176" s="278"/>
      <c r="P176" s="278"/>
      <c r="Q176" s="278">
        <v>1299165.24</v>
      </c>
      <c r="R176" s="278">
        <v>2535471.5499999998</v>
      </c>
      <c r="S176" s="54">
        <v>1875733.41</v>
      </c>
      <c r="T176" s="54"/>
      <c r="U176" s="54">
        <v>2488.2399999999998</v>
      </c>
      <c r="V176" s="54"/>
      <c r="W176" s="54">
        <v>1112665</v>
      </c>
      <c r="X176" s="54"/>
      <c r="Y176" s="54">
        <v>82000</v>
      </c>
      <c r="Z176" s="281">
        <v>1947145</v>
      </c>
      <c r="AA176" s="281"/>
      <c r="AB176" s="281">
        <v>10300</v>
      </c>
      <c r="AC176" s="281"/>
      <c r="AD176" s="281">
        <v>884804.14</v>
      </c>
      <c r="AE176" s="281">
        <v>225553.96</v>
      </c>
      <c r="AF176" s="281"/>
      <c r="AG176" s="281"/>
      <c r="AH176" s="281"/>
    </row>
    <row r="177" spans="1:34" x14ac:dyDescent="0.2">
      <c r="A177" s="278" t="s">
        <v>18</v>
      </c>
      <c r="B177" s="279">
        <v>333510.61</v>
      </c>
      <c r="C177" s="279">
        <v>72600</v>
      </c>
      <c r="D177" s="279">
        <v>396795.93</v>
      </c>
      <c r="E177" s="279"/>
      <c r="F177" s="278"/>
      <c r="G177" s="278">
        <v>410318.4</v>
      </c>
      <c r="H177" s="278">
        <v>535412.56000000006</v>
      </c>
      <c r="I177" s="278"/>
      <c r="J177" s="278"/>
      <c r="K177" s="280">
        <v>3500</v>
      </c>
      <c r="L177" s="280">
        <v>77403.09</v>
      </c>
      <c r="M177" s="280"/>
      <c r="N177" s="280">
        <v>201.77</v>
      </c>
      <c r="O177" s="278"/>
      <c r="P177" s="278"/>
      <c r="Q177" s="278">
        <v>-1914124.73</v>
      </c>
      <c r="R177" s="278">
        <v>3491897.05</v>
      </c>
      <c r="S177" s="54">
        <v>1296026.21</v>
      </c>
      <c r="T177" s="54"/>
      <c r="U177" s="54">
        <v>762.3</v>
      </c>
      <c r="V177" s="54"/>
      <c r="W177" s="54">
        <v>805959.5</v>
      </c>
      <c r="X177" s="54"/>
      <c r="Y177" s="54">
        <v>58800</v>
      </c>
      <c r="Z177" s="281">
        <v>1300529.5</v>
      </c>
      <c r="AA177" s="281"/>
      <c r="AB177" s="281">
        <v>8210</v>
      </c>
      <c r="AC177" s="281"/>
      <c r="AD177" s="281">
        <v>511847.88</v>
      </c>
      <c r="AE177" s="281">
        <v>107014.31</v>
      </c>
      <c r="AF177" s="281"/>
      <c r="AG177" s="281"/>
      <c r="AH177" s="281"/>
    </row>
    <row r="178" spans="1:34" x14ac:dyDescent="0.2">
      <c r="A178" s="278" t="s">
        <v>1652</v>
      </c>
      <c r="B178" s="279">
        <v>846375.31</v>
      </c>
      <c r="C178" s="279">
        <v>41664.78</v>
      </c>
      <c r="D178" s="279">
        <v>177016.27</v>
      </c>
      <c r="E178" s="279"/>
      <c r="F178" s="278"/>
      <c r="G178" s="278">
        <v>10061070.91</v>
      </c>
      <c r="H178" s="278">
        <v>3034395.86</v>
      </c>
      <c r="I178" s="278"/>
      <c r="J178" s="278"/>
      <c r="K178" s="280">
        <v>0</v>
      </c>
      <c r="L178" s="280">
        <v>114329.46</v>
      </c>
      <c r="M178" s="280"/>
      <c r="N178" s="280">
        <v>245.65</v>
      </c>
      <c r="O178" s="278"/>
      <c r="P178" s="278"/>
      <c r="Q178" s="278">
        <v>475423.34</v>
      </c>
      <c r="R178" s="278">
        <v>2917750.69</v>
      </c>
      <c r="S178" s="54">
        <v>1066188.92</v>
      </c>
      <c r="T178" s="54">
        <v>1294987.33</v>
      </c>
      <c r="U178" s="54">
        <v>1695.21</v>
      </c>
      <c r="V178" s="54"/>
      <c r="W178" s="54">
        <v>1734175.5</v>
      </c>
      <c r="X178" s="54"/>
      <c r="Y178" s="54">
        <v>18762</v>
      </c>
      <c r="Z178" s="281">
        <v>2548473.5</v>
      </c>
      <c r="AA178" s="281"/>
      <c r="AB178" s="281">
        <v>500</v>
      </c>
      <c r="AC178" s="281">
        <v>760</v>
      </c>
      <c r="AD178" s="281">
        <v>1013519.16</v>
      </c>
      <c r="AE178" s="281">
        <v>1170844.72</v>
      </c>
      <c r="AF178" s="281"/>
      <c r="AG178" s="281">
        <v>92474.31</v>
      </c>
      <c r="AH178" s="281"/>
    </row>
    <row r="179" spans="1:34" x14ac:dyDescent="0.2">
      <c r="A179" s="278" t="s">
        <v>19</v>
      </c>
      <c r="B179" s="279">
        <v>86028.62</v>
      </c>
      <c r="C179" s="279">
        <v>30200</v>
      </c>
      <c r="D179" s="279">
        <v>100720.15</v>
      </c>
      <c r="E179" s="279"/>
      <c r="F179" s="278"/>
      <c r="G179" s="278">
        <v>326009.09000000003</v>
      </c>
      <c r="H179" s="278">
        <v>430856.69</v>
      </c>
      <c r="I179" s="278"/>
      <c r="J179" s="278"/>
      <c r="K179" s="280">
        <v>2820</v>
      </c>
      <c r="L179" s="280">
        <v>159946.14000000001</v>
      </c>
      <c r="M179" s="280"/>
      <c r="N179" s="280">
        <v>70000</v>
      </c>
      <c r="O179" s="278">
        <v>215000</v>
      </c>
      <c r="P179" s="278"/>
      <c r="Q179" s="278">
        <v>-2591816.94</v>
      </c>
      <c r="R179" s="278">
        <v>3101018.9</v>
      </c>
      <c r="S179" s="54">
        <v>1290453.55</v>
      </c>
      <c r="T179" s="54">
        <v>130000</v>
      </c>
      <c r="U179" s="54">
        <v>572.22</v>
      </c>
      <c r="V179" s="54"/>
      <c r="W179" s="54">
        <v>462283.5</v>
      </c>
      <c r="X179" s="54"/>
      <c r="Y179" s="54">
        <v>58800</v>
      </c>
      <c r="Z179" s="281">
        <v>1067313.5</v>
      </c>
      <c r="AA179" s="281"/>
      <c r="AB179" s="281">
        <v>4885</v>
      </c>
      <c r="AC179" s="281"/>
      <c r="AD179" s="281">
        <v>594686.84</v>
      </c>
      <c r="AE179" s="281">
        <v>146406.35</v>
      </c>
      <c r="AF179" s="281"/>
      <c r="AG179" s="281"/>
      <c r="AH179" s="281"/>
    </row>
    <row r="180" spans="1:34" x14ac:dyDescent="0.2">
      <c r="A180" s="278" t="s">
        <v>20</v>
      </c>
      <c r="B180" s="279">
        <v>442560.42</v>
      </c>
      <c r="C180" s="279">
        <v>20159.11</v>
      </c>
      <c r="D180" s="279">
        <v>189701.43</v>
      </c>
      <c r="E180" s="279"/>
      <c r="F180" s="278"/>
      <c r="G180" s="278">
        <v>175731</v>
      </c>
      <c r="H180" s="278">
        <v>750396.01</v>
      </c>
      <c r="I180" s="278"/>
      <c r="J180" s="278"/>
      <c r="K180" s="280">
        <v>134600</v>
      </c>
      <c r="L180" s="280">
        <v>113148.82</v>
      </c>
      <c r="M180" s="280">
        <v>70000</v>
      </c>
      <c r="N180" s="280">
        <v>751.39</v>
      </c>
      <c r="O180" s="278"/>
      <c r="P180" s="278"/>
      <c r="Q180" s="278">
        <v>1660916.82</v>
      </c>
      <c r="R180" s="278">
        <v>254405.43</v>
      </c>
      <c r="S180" s="54">
        <v>1055307.33</v>
      </c>
      <c r="T180" s="54"/>
      <c r="U180" s="54">
        <v>1639.17</v>
      </c>
      <c r="V180" s="54"/>
      <c r="W180" s="54">
        <v>1119021.7</v>
      </c>
      <c r="X180" s="54"/>
      <c r="Y180" s="54">
        <v>62000</v>
      </c>
      <c r="Z180" s="281">
        <v>1471231.7</v>
      </c>
      <c r="AA180" s="281"/>
      <c r="AB180" s="281">
        <v>1100</v>
      </c>
      <c r="AC180" s="281"/>
      <c r="AD180" s="281">
        <v>365581.41</v>
      </c>
      <c r="AE180" s="281">
        <v>221167.46</v>
      </c>
      <c r="AF180" s="281"/>
      <c r="AG180" s="281"/>
      <c r="AH180" s="281"/>
    </row>
    <row r="181" spans="1:34" x14ac:dyDescent="0.2">
      <c r="A181" s="278" t="s">
        <v>21</v>
      </c>
      <c r="B181" s="279">
        <v>321953.81</v>
      </c>
      <c r="C181" s="279">
        <v>38489</v>
      </c>
      <c r="D181" s="279">
        <v>70579.95</v>
      </c>
      <c r="E181" s="279"/>
      <c r="F181" s="278"/>
      <c r="G181" s="278">
        <v>2489012.69</v>
      </c>
      <c r="H181" s="278">
        <v>357049.88</v>
      </c>
      <c r="I181" s="278"/>
      <c r="J181" s="278"/>
      <c r="K181" s="280">
        <v>154900</v>
      </c>
      <c r="L181" s="280">
        <v>116919.92</v>
      </c>
      <c r="M181" s="280">
        <v>24000</v>
      </c>
      <c r="N181" s="280">
        <v>0</v>
      </c>
      <c r="O181" s="278"/>
      <c r="P181" s="278"/>
      <c r="Q181" s="278">
        <v>-723193.01</v>
      </c>
      <c r="R181" s="278">
        <v>4470863.96</v>
      </c>
      <c r="S181" s="54">
        <v>1261625.42</v>
      </c>
      <c r="T181" s="54"/>
      <c r="U181" s="54">
        <v>1066.98</v>
      </c>
      <c r="V181" s="54"/>
      <c r="W181" s="54">
        <v>1270557.1000000001</v>
      </c>
      <c r="X181" s="54"/>
      <c r="Y181" s="54">
        <v>62000</v>
      </c>
      <c r="Z181" s="281">
        <v>1817677.1</v>
      </c>
      <c r="AA181" s="281"/>
      <c r="AB181" s="281">
        <v>6860</v>
      </c>
      <c r="AC181" s="281"/>
      <c r="AD181" s="281">
        <v>632532.30000000005</v>
      </c>
      <c r="AE181" s="281">
        <v>244029.83</v>
      </c>
      <c r="AF181" s="281"/>
      <c r="AG181" s="281"/>
      <c r="AH181" s="281"/>
    </row>
    <row r="182" spans="1:34" x14ac:dyDescent="0.2">
      <c r="A182" s="278" t="s">
        <v>22</v>
      </c>
      <c r="B182" s="279">
        <v>562505.88</v>
      </c>
      <c r="C182" s="279">
        <v>41300.44</v>
      </c>
      <c r="D182" s="279">
        <v>181422.26</v>
      </c>
      <c r="E182" s="279"/>
      <c r="F182" s="278"/>
      <c r="G182" s="278">
        <v>432154.7</v>
      </c>
      <c r="H182" s="278">
        <v>583141.57999999996</v>
      </c>
      <c r="I182" s="278"/>
      <c r="J182" s="278"/>
      <c r="K182" s="280">
        <v>6000</v>
      </c>
      <c r="L182" s="280">
        <v>102115.4</v>
      </c>
      <c r="M182" s="280">
        <v>68000</v>
      </c>
      <c r="N182" s="280">
        <v>4860.6099999999997</v>
      </c>
      <c r="O182" s="278"/>
      <c r="P182" s="278"/>
      <c r="Q182" s="278">
        <v>378943.29</v>
      </c>
      <c r="R182" s="278">
        <v>1315785.06</v>
      </c>
      <c r="S182" s="54">
        <v>912439.16</v>
      </c>
      <c r="T182" s="54">
        <v>17000</v>
      </c>
      <c r="U182" s="54">
        <v>1309</v>
      </c>
      <c r="V182" s="54"/>
      <c r="W182" s="54">
        <v>1497409.2</v>
      </c>
      <c r="X182" s="54"/>
      <c r="Y182" s="54">
        <v>45950</v>
      </c>
      <c r="Z182" s="281">
        <v>1883151.2</v>
      </c>
      <c r="AA182" s="281"/>
      <c r="AB182" s="281">
        <v>15000</v>
      </c>
      <c r="AC182" s="281"/>
      <c r="AD182" s="281">
        <v>538036.88</v>
      </c>
      <c r="AE182" s="281">
        <v>18047.78</v>
      </c>
      <c r="AF182" s="281"/>
      <c r="AG182" s="281"/>
      <c r="AH182" s="281"/>
    </row>
    <row r="183" spans="1:34" x14ac:dyDescent="0.2">
      <c r="A183" s="278" t="s">
        <v>23</v>
      </c>
      <c r="B183" s="279">
        <v>455459.78</v>
      </c>
      <c r="C183" s="279">
        <v>12273.25</v>
      </c>
      <c r="D183" s="279">
        <v>266311.28000000003</v>
      </c>
      <c r="E183" s="279"/>
      <c r="F183" s="278"/>
      <c r="G183" s="278">
        <v>227592.33</v>
      </c>
      <c r="H183" s="278">
        <v>1159074.49</v>
      </c>
      <c r="I183" s="278"/>
      <c r="J183" s="278"/>
      <c r="K183" s="280">
        <v>2360</v>
      </c>
      <c r="L183" s="280">
        <v>79073.64</v>
      </c>
      <c r="M183" s="280">
        <v>15000</v>
      </c>
      <c r="N183" s="280">
        <v>98218.81</v>
      </c>
      <c r="O183" s="278"/>
      <c r="P183" s="278"/>
      <c r="Q183" s="278">
        <v>1019593.16</v>
      </c>
      <c r="R183" s="278">
        <v>1137972.49</v>
      </c>
      <c r="S183" s="54">
        <v>1158527.6000000001</v>
      </c>
      <c r="T183" s="54">
        <v>113290</v>
      </c>
      <c r="U183" s="54">
        <v>944.5</v>
      </c>
      <c r="V183" s="54"/>
      <c r="W183" s="54">
        <v>975622.5</v>
      </c>
      <c r="X183" s="54"/>
      <c r="Y183" s="54">
        <v>66000</v>
      </c>
      <c r="Z183" s="281">
        <v>1529902.5</v>
      </c>
      <c r="AA183" s="281"/>
      <c r="AB183" s="281">
        <v>12942</v>
      </c>
      <c r="AC183" s="281"/>
      <c r="AD183" s="281">
        <v>724535.57</v>
      </c>
      <c r="AE183" s="281">
        <v>218416.07</v>
      </c>
      <c r="AF183" s="281"/>
      <c r="AG183" s="281"/>
      <c r="AH183" s="281"/>
    </row>
    <row r="184" spans="1:34" x14ac:dyDescent="0.2">
      <c r="A184" s="278" t="s">
        <v>24</v>
      </c>
      <c r="B184" s="279">
        <v>869371.17</v>
      </c>
      <c r="C184" s="279">
        <v>40155.25</v>
      </c>
      <c r="D184" s="279">
        <v>190239.56</v>
      </c>
      <c r="E184" s="279"/>
      <c r="F184" s="278"/>
      <c r="G184" s="278">
        <v>1057824.3799999999</v>
      </c>
      <c r="H184" s="278">
        <v>355409.61</v>
      </c>
      <c r="I184" s="278"/>
      <c r="J184" s="278"/>
      <c r="K184" s="280">
        <v>4500</v>
      </c>
      <c r="L184" s="280">
        <v>96515.72</v>
      </c>
      <c r="M184" s="280">
        <v>25000</v>
      </c>
      <c r="N184" s="280">
        <v>487.85</v>
      </c>
      <c r="O184" s="278"/>
      <c r="P184" s="278"/>
      <c r="Q184" s="278">
        <v>1446301.83</v>
      </c>
      <c r="R184" s="278">
        <v>1899168.01</v>
      </c>
      <c r="S184" s="54">
        <v>1587029.21</v>
      </c>
      <c r="T184" s="54"/>
      <c r="U184" s="54">
        <v>1725.06</v>
      </c>
      <c r="V184" s="54"/>
      <c r="W184" s="54">
        <v>796393.3</v>
      </c>
      <c r="X184" s="54"/>
      <c r="Y184" s="54">
        <v>73200</v>
      </c>
      <c r="Z184" s="281">
        <v>1512813.3</v>
      </c>
      <c r="AA184" s="281"/>
      <c r="AB184" s="281">
        <v>14130</v>
      </c>
      <c r="AC184" s="281"/>
      <c r="AD184" s="281">
        <v>651104.27</v>
      </c>
      <c r="AE184" s="281">
        <v>285089.45</v>
      </c>
      <c r="AF184" s="281"/>
      <c r="AG184" s="281"/>
      <c r="AH184" s="281"/>
    </row>
    <row r="185" spans="1:34" x14ac:dyDescent="0.2">
      <c r="A185" s="278" t="s">
        <v>25</v>
      </c>
      <c r="B185" s="279">
        <v>282085.44</v>
      </c>
      <c r="C185" s="279">
        <v>24081.37</v>
      </c>
      <c r="D185" s="279">
        <v>295434.96999999997</v>
      </c>
      <c r="E185" s="279"/>
      <c r="F185" s="278"/>
      <c r="G185" s="278">
        <v>924367.69</v>
      </c>
      <c r="H185" s="278">
        <v>343182.56</v>
      </c>
      <c r="I185" s="278"/>
      <c r="J185" s="278"/>
      <c r="K185" s="280">
        <v>4390</v>
      </c>
      <c r="L185" s="280">
        <v>99356.26</v>
      </c>
      <c r="M185" s="280"/>
      <c r="N185" s="280">
        <v>0</v>
      </c>
      <c r="O185" s="278"/>
      <c r="P185" s="278"/>
      <c r="Q185" s="278">
        <v>-1805299.22</v>
      </c>
      <c r="R185" s="278">
        <v>4128965.53</v>
      </c>
      <c r="S185" s="54">
        <v>1175186.69</v>
      </c>
      <c r="T185" s="54"/>
      <c r="U185" s="54">
        <v>1039.26</v>
      </c>
      <c r="V185" s="54"/>
      <c r="W185" s="54">
        <v>570920.6</v>
      </c>
      <c r="X185" s="54"/>
      <c r="Y185" s="54">
        <v>70600</v>
      </c>
      <c r="Z185" s="281">
        <v>1043445.45</v>
      </c>
      <c r="AA185" s="281"/>
      <c r="AB185" s="281">
        <v>10290</v>
      </c>
      <c r="AC185" s="281"/>
      <c r="AD185" s="281">
        <v>796640.11</v>
      </c>
      <c r="AE185" s="281">
        <v>134997.38</v>
      </c>
      <c r="AF185" s="281"/>
      <c r="AG185" s="281">
        <v>7833.71</v>
      </c>
      <c r="AH185" s="281"/>
    </row>
    <row r="186" spans="1:34" x14ac:dyDescent="0.2">
      <c r="A186" s="278" t="s">
        <v>26</v>
      </c>
      <c r="B186" s="279">
        <v>229759.2</v>
      </c>
      <c r="C186" s="279">
        <v>18993.080000000002</v>
      </c>
      <c r="D186" s="279">
        <v>211722.66</v>
      </c>
      <c r="E186" s="279"/>
      <c r="F186" s="278"/>
      <c r="G186" s="278">
        <v>356912.97</v>
      </c>
      <c r="H186" s="278">
        <v>490635.91</v>
      </c>
      <c r="I186" s="278"/>
      <c r="J186" s="278"/>
      <c r="K186" s="280">
        <v>25630</v>
      </c>
      <c r="L186" s="280">
        <v>80240.98</v>
      </c>
      <c r="M186" s="280"/>
      <c r="N186" s="280"/>
      <c r="O186" s="278"/>
      <c r="P186" s="278"/>
      <c r="Q186" s="278">
        <v>-219965.96</v>
      </c>
      <c r="R186" s="278">
        <v>1898710.57</v>
      </c>
      <c r="S186" s="54">
        <v>1017552.69</v>
      </c>
      <c r="T186" s="54"/>
      <c r="U186" s="54">
        <v>772.65</v>
      </c>
      <c r="V186" s="54"/>
      <c r="W186" s="54">
        <v>1351167.7</v>
      </c>
      <c r="X186" s="54"/>
      <c r="Y186" s="54">
        <v>385800</v>
      </c>
      <c r="Z186" s="281">
        <v>1847417.7</v>
      </c>
      <c r="AA186" s="281"/>
      <c r="AB186" s="281">
        <v>19430</v>
      </c>
      <c r="AC186" s="281"/>
      <c r="AD186" s="281">
        <v>517118.64</v>
      </c>
      <c r="AE186" s="281">
        <v>296519.67</v>
      </c>
      <c r="AF186" s="281"/>
      <c r="AG186" s="281"/>
      <c r="AH186" s="281"/>
    </row>
    <row r="187" spans="1:34" x14ac:dyDescent="0.2">
      <c r="A187" s="278" t="s">
        <v>27</v>
      </c>
      <c r="B187" s="279">
        <v>339689.6</v>
      </c>
      <c r="C187" s="279">
        <v>32700</v>
      </c>
      <c r="D187" s="279">
        <v>53211.38</v>
      </c>
      <c r="E187" s="279"/>
      <c r="F187" s="278"/>
      <c r="G187" s="278">
        <v>280900.71000000002</v>
      </c>
      <c r="H187" s="278">
        <v>845911.35</v>
      </c>
      <c r="I187" s="278"/>
      <c r="J187" s="278"/>
      <c r="K187" s="280">
        <v>6872</v>
      </c>
      <c r="L187" s="280">
        <v>84349.43</v>
      </c>
      <c r="M187" s="280">
        <v>4800</v>
      </c>
      <c r="N187" s="280">
        <v>67978</v>
      </c>
      <c r="O187" s="278"/>
      <c r="P187" s="278"/>
      <c r="Q187" s="278">
        <v>-868106.99</v>
      </c>
      <c r="R187" s="278">
        <v>2242933.0699999998</v>
      </c>
      <c r="S187" s="54">
        <v>1067795.1200000001</v>
      </c>
      <c r="T187" s="54"/>
      <c r="U187" s="54">
        <v>866.69</v>
      </c>
      <c r="V187" s="54"/>
      <c r="W187" s="54">
        <v>1198279.1000000001</v>
      </c>
      <c r="X187" s="54"/>
      <c r="Y187" s="54">
        <v>60800</v>
      </c>
      <c r="Z187" s="281">
        <v>1634439.1</v>
      </c>
      <c r="AA187" s="281"/>
      <c r="AB187" s="281">
        <v>8930</v>
      </c>
      <c r="AC187" s="281"/>
      <c r="AD187" s="281">
        <v>487659.23</v>
      </c>
      <c r="AE187" s="281">
        <v>156515.6</v>
      </c>
      <c r="AF187" s="281"/>
      <c r="AG187" s="281">
        <v>11720.45</v>
      </c>
      <c r="AH187" s="281"/>
    </row>
    <row r="188" spans="1:34" x14ac:dyDescent="0.2">
      <c r="A188" s="278" t="s">
        <v>1694</v>
      </c>
      <c r="B188" s="279">
        <v>244348.61</v>
      </c>
      <c r="C188" s="279">
        <v>20082.25</v>
      </c>
      <c r="D188" s="279">
        <v>132547.89000000001</v>
      </c>
      <c r="E188" s="279"/>
      <c r="F188" s="278"/>
      <c r="G188" s="278">
        <v>1009832.42</v>
      </c>
      <c r="H188" s="278">
        <v>480905.11</v>
      </c>
      <c r="I188" s="278"/>
      <c r="J188" s="278"/>
      <c r="K188" s="280">
        <v>2850</v>
      </c>
      <c r="L188" s="280">
        <v>67453.84</v>
      </c>
      <c r="M188" s="280"/>
      <c r="N188" s="280">
        <v>0</v>
      </c>
      <c r="O188" s="278"/>
      <c r="P188" s="278"/>
      <c r="Q188" s="278">
        <v>-1547489.15</v>
      </c>
      <c r="R188" s="278">
        <v>3605471.06</v>
      </c>
      <c r="S188" s="54">
        <v>1487270.6</v>
      </c>
      <c r="T188" s="54"/>
      <c r="U188" s="54">
        <v>888.05</v>
      </c>
      <c r="V188" s="54"/>
      <c r="W188" s="54">
        <v>687330</v>
      </c>
      <c r="X188" s="54"/>
      <c r="Y188" s="54">
        <v>2000</v>
      </c>
      <c r="Z188" s="281">
        <v>1162680</v>
      </c>
      <c r="AA188" s="281"/>
      <c r="AB188" s="281">
        <v>12380</v>
      </c>
      <c r="AC188" s="281"/>
      <c r="AD188" s="281">
        <v>446239.19</v>
      </c>
      <c r="AE188" s="281">
        <v>185322.31</v>
      </c>
      <c r="AF188" s="281"/>
      <c r="AG188" s="281"/>
      <c r="AH188" s="281"/>
    </row>
    <row r="189" spans="1:34" x14ac:dyDescent="0.2">
      <c r="A189" s="278" t="s">
        <v>29</v>
      </c>
      <c r="B189" s="279">
        <v>301784.92</v>
      </c>
      <c r="C189" s="279">
        <v>252507.05</v>
      </c>
      <c r="D189" s="279">
        <v>256081.57</v>
      </c>
      <c r="E189" s="279"/>
      <c r="F189" s="278"/>
      <c r="G189" s="278">
        <v>2311220.9300000002</v>
      </c>
      <c r="H189" s="278">
        <v>398058.44</v>
      </c>
      <c r="I189" s="278"/>
      <c r="J189" s="278"/>
      <c r="K189" s="280">
        <v>3500</v>
      </c>
      <c r="L189" s="280">
        <v>74277.820000000007</v>
      </c>
      <c r="M189" s="280"/>
      <c r="N189" s="280">
        <v>46261.68</v>
      </c>
      <c r="O189" s="278"/>
      <c r="P189" s="278"/>
      <c r="Q189" s="278">
        <v>193291.19</v>
      </c>
      <c r="R189" s="278">
        <v>3600900</v>
      </c>
      <c r="S189" s="54">
        <v>1062874.03</v>
      </c>
      <c r="T189" s="54"/>
      <c r="U189" s="54">
        <v>876.79</v>
      </c>
      <c r="V189" s="54"/>
      <c r="W189" s="54">
        <v>878824.5</v>
      </c>
      <c r="X189" s="54"/>
      <c r="Y189" s="54">
        <v>106700</v>
      </c>
      <c r="Z189" s="281">
        <v>1364764.5</v>
      </c>
      <c r="AA189" s="281"/>
      <c r="AB189" s="281">
        <v>9660</v>
      </c>
      <c r="AC189" s="281"/>
      <c r="AD189" s="281">
        <v>709294.91</v>
      </c>
      <c r="AE189" s="281">
        <v>262591.59000000003</v>
      </c>
      <c r="AF189" s="281"/>
      <c r="AG189" s="281"/>
      <c r="AH189" s="281"/>
    </row>
    <row r="190" spans="1:34" x14ac:dyDescent="0.2">
      <c r="A190" s="278" t="s">
        <v>1653</v>
      </c>
      <c r="B190" s="279">
        <v>483006.34</v>
      </c>
      <c r="C190" s="279">
        <v>24528</v>
      </c>
      <c r="D190" s="279">
        <v>85374.68</v>
      </c>
      <c r="E190" s="279"/>
      <c r="F190" s="278"/>
      <c r="G190" s="278">
        <v>919626.55</v>
      </c>
      <c r="H190" s="278">
        <v>17909.57</v>
      </c>
      <c r="I190" s="278"/>
      <c r="J190" s="278"/>
      <c r="K190" s="280"/>
      <c r="L190" s="280">
        <v>140132</v>
      </c>
      <c r="M190" s="280"/>
      <c r="N190" s="280">
        <v>3750</v>
      </c>
      <c r="O190" s="278"/>
      <c r="P190" s="278"/>
      <c r="Q190" s="278">
        <v>204160.99</v>
      </c>
      <c r="R190" s="278">
        <v>2938659.03</v>
      </c>
      <c r="S190" s="54">
        <v>837860.81</v>
      </c>
      <c r="T190" s="54">
        <v>305050</v>
      </c>
      <c r="U190" s="54">
        <v>520.87</v>
      </c>
      <c r="V190" s="54"/>
      <c r="W190" s="54">
        <v>889276.5</v>
      </c>
      <c r="X190" s="54"/>
      <c r="Y190" s="54">
        <v>81740</v>
      </c>
      <c r="Z190" s="281">
        <v>1277826.5</v>
      </c>
      <c r="AA190" s="281"/>
      <c r="AB190" s="281"/>
      <c r="AC190" s="281"/>
      <c r="AD190" s="281">
        <v>362959.9</v>
      </c>
      <c r="AE190" s="281">
        <v>156382.73000000001</v>
      </c>
      <c r="AF190" s="281"/>
      <c r="AG190" s="281"/>
      <c r="AH190" s="281">
        <v>4875</v>
      </c>
    </row>
    <row r="191" spans="1:34" x14ac:dyDescent="0.2">
      <c r="A191" s="278" t="s">
        <v>1654</v>
      </c>
      <c r="B191" s="279">
        <v>232811.3</v>
      </c>
      <c r="C191" s="279">
        <v>0</v>
      </c>
      <c r="D191" s="279">
        <v>158336.97</v>
      </c>
      <c r="E191" s="279"/>
      <c r="F191" s="278"/>
      <c r="G191" s="278">
        <v>1806359.83</v>
      </c>
      <c r="H191" s="278">
        <v>610734.43999999994</v>
      </c>
      <c r="I191" s="278"/>
      <c r="J191" s="278"/>
      <c r="K191" s="280"/>
      <c r="L191" s="280">
        <v>60945</v>
      </c>
      <c r="M191" s="280"/>
      <c r="N191" s="280">
        <v>527.4</v>
      </c>
      <c r="O191" s="278"/>
      <c r="P191" s="278"/>
      <c r="Q191" s="278"/>
      <c r="R191" s="278">
        <v>309271.51</v>
      </c>
      <c r="S191" s="54">
        <v>794426.41</v>
      </c>
      <c r="T191" s="54"/>
      <c r="U191" s="54">
        <v>249.62</v>
      </c>
      <c r="V191" s="54"/>
      <c r="W191" s="54">
        <v>1017088.8</v>
      </c>
      <c r="X191" s="54"/>
      <c r="Y191" s="54">
        <v>67000</v>
      </c>
      <c r="Z191" s="281">
        <v>1344972.8</v>
      </c>
      <c r="AA191" s="281"/>
      <c r="AB191" s="281"/>
      <c r="AC191" s="281"/>
      <c r="AD191" s="281">
        <v>364660.16</v>
      </c>
      <c r="AE191" s="281">
        <v>34053.760000000002</v>
      </c>
      <c r="AF191" s="281"/>
      <c r="AG191" s="281"/>
      <c r="AH191" s="281"/>
    </row>
    <row r="192" spans="1:34" x14ac:dyDescent="0.2">
      <c r="A192" s="278" t="s">
        <v>1655</v>
      </c>
      <c r="B192" s="279">
        <v>347438.23</v>
      </c>
      <c r="C192" s="279">
        <v>2400</v>
      </c>
      <c r="D192" s="279">
        <v>91313.25</v>
      </c>
      <c r="E192" s="279"/>
      <c r="F192" s="278"/>
      <c r="G192" s="278">
        <v>2859298.45</v>
      </c>
      <c r="H192" s="278">
        <v>422767.64</v>
      </c>
      <c r="I192" s="278"/>
      <c r="J192" s="278"/>
      <c r="K192" s="280">
        <v>0</v>
      </c>
      <c r="L192" s="280">
        <v>140877</v>
      </c>
      <c r="M192" s="280"/>
      <c r="N192" s="280">
        <v>8098.69</v>
      </c>
      <c r="O192" s="278"/>
      <c r="P192" s="278"/>
      <c r="Q192" s="278">
        <v>17493.09</v>
      </c>
      <c r="R192" s="278">
        <v>2920045.89</v>
      </c>
      <c r="S192" s="54">
        <v>1173143.1000000001</v>
      </c>
      <c r="T192" s="54"/>
      <c r="U192" s="54">
        <v>429.77</v>
      </c>
      <c r="V192" s="54"/>
      <c r="W192" s="54">
        <v>1213411.5</v>
      </c>
      <c r="X192" s="54"/>
      <c r="Y192" s="54">
        <v>77000</v>
      </c>
      <c r="Z192" s="281">
        <v>1684251.5</v>
      </c>
      <c r="AA192" s="281"/>
      <c r="AB192" s="281"/>
      <c r="AC192" s="281"/>
      <c r="AD192" s="281">
        <v>593719.35</v>
      </c>
      <c r="AE192" s="281">
        <v>249392.39</v>
      </c>
      <c r="AF192" s="281"/>
      <c r="AG192" s="281"/>
      <c r="AH192" s="281"/>
    </row>
    <row r="193" spans="1:34" x14ac:dyDescent="0.2">
      <c r="A193" s="278" t="s">
        <v>1656</v>
      </c>
      <c r="B193" s="279">
        <v>483080.29</v>
      </c>
      <c r="C193" s="279">
        <v>4755</v>
      </c>
      <c r="D193" s="279">
        <v>83318.42</v>
      </c>
      <c r="E193" s="279"/>
      <c r="F193" s="278"/>
      <c r="G193" s="278">
        <v>561646.19999999995</v>
      </c>
      <c r="H193" s="278">
        <v>453110.25</v>
      </c>
      <c r="I193" s="278"/>
      <c r="J193" s="278"/>
      <c r="K193" s="280">
        <v>2000</v>
      </c>
      <c r="L193" s="280">
        <v>70890</v>
      </c>
      <c r="M193" s="280"/>
      <c r="N193" s="280">
        <v>135.87</v>
      </c>
      <c r="O193" s="278"/>
      <c r="P193" s="278"/>
      <c r="Q193" s="278">
        <v>-1337693.8600000001</v>
      </c>
      <c r="R193" s="278">
        <v>2662416.9900000002</v>
      </c>
      <c r="S193" s="54">
        <v>892568.57</v>
      </c>
      <c r="T193" s="54"/>
      <c r="U193" s="54">
        <v>586.15</v>
      </c>
      <c r="V193" s="54"/>
      <c r="W193" s="54">
        <v>507418</v>
      </c>
      <c r="X193" s="54"/>
      <c r="Y193" s="54">
        <v>70140</v>
      </c>
      <c r="Z193" s="281">
        <v>812798</v>
      </c>
      <c r="AA193" s="281"/>
      <c r="AB193" s="281">
        <v>4000</v>
      </c>
      <c r="AC193" s="281">
        <v>1570</v>
      </c>
      <c r="AD193" s="281">
        <v>341922.14</v>
      </c>
      <c r="AE193" s="281">
        <v>95344.42</v>
      </c>
      <c r="AF193" s="281"/>
      <c r="AG193" s="281"/>
      <c r="AH193" s="281"/>
    </row>
    <row r="194" spans="1:34" x14ac:dyDescent="0.2">
      <c r="A194" s="278" t="s">
        <v>1657</v>
      </c>
      <c r="B194" s="279">
        <v>862079.42</v>
      </c>
      <c r="C194" s="279">
        <v>0</v>
      </c>
      <c r="D194" s="279">
        <v>38886.97</v>
      </c>
      <c r="E194" s="279"/>
      <c r="F194" s="278"/>
      <c r="G194" s="278">
        <v>401551.1</v>
      </c>
      <c r="H194" s="278">
        <v>234700.99</v>
      </c>
      <c r="I194" s="278"/>
      <c r="J194" s="278"/>
      <c r="K194" s="280">
        <v>500</v>
      </c>
      <c r="L194" s="280">
        <v>54874.53</v>
      </c>
      <c r="M194" s="280"/>
      <c r="N194" s="280">
        <v>9.8000000000000007</v>
      </c>
      <c r="O194" s="278"/>
      <c r="P194" s="278"/>
      <c r="Q194" s="278"/>
      <c r="R194" s="278">
        <v>2577037.9500000002</v>
      </c>
      <c r="S194" s="54">
        <v>990721.11</v>
      </c>
      <c r="T194" s="54"/>
      <c r="U194" s="54">
        <v>1018.48</v>
      </c>
      <c r="V194" s="54"/>
      <c r="W194" s="54">
        <v>289688</v>
      </c>
      <c r="X194" s="54"/>
      <c r="Y194" s="54">
        <v>42750</v>
      </c>
      <c r="Z194" s="281">
        <v>640420</v>
      </c>
      <c r="AA194" s="281"/>
      <c r="AB194" s="281">
        <v>4000</v>
      </c>
      <c r="AC194" s="281">
        <v>2090</v>
      </c>
      <c r="AD194" s="281">
        <v>297889.34000000003</v>
      </c>
      <c r="AE194" s="281">
        <v>109458.05</v>
      </c>
      <c r="AF194" s="281"/>
      <c r="AG194" s="281"/>
      <c r="AH194" s="281">
        <v>7383</v>
      </c>
    </row>
    <row r="195" spans="1:34" x14ac:dyDescent="0.2">
      <c r="A195" s="278" t="s">
        <v>1658</v>
      </c>
      <c r="B195" s="279">
        <v>907421.69</v>
      </c>
      <c r="C195" s="279">
        <v>25824</v>
      </c>
      <c r="D195" s="279">
        <v>93530.32</v>
      </c>
      <c r="E195" s="279"/>
      <c r="F195" s="278"/>
      <c r="G195" s="278">
        <v>910375.54</v>
      </c>
      <c r="H195" s="278">
        <v>767266.51</v>
      </c>
      <c r="I195" s="278"/>
      <c r="J195" s="278"/>
      <c r="K195" s="280"/>
      <c r="L195" s="280">
        <v>21825</v>
      </c>
      <c r="M195" s="280"/>
      <c r="N195" s="280">
        <v>85386</v>
      </c>
      <c r="O195" s="278"/>
      <c r="P195" s="278"/>
      <c r="Q195" s="278">
        <v>175746.39</v>
      </c>
      <c r="R195" s="278">
        <v>2987149.95</v>
      </c>
      <c r="S195" s="54">
        <v>872172.77</v>
      </c>
      <c r="T195" s="54"/>
      <c r="U195" s="54">
        <v>1400.94</v>
      </c>
      <c r="V195" s="54"/>
      <c r="W195" s="54">
        <v>474670</v>
      </c>
      <c r="X195" s="54"/>
      <c r="Y195" s="54"/>
      <c r="Z195" s="281">
        <v>793380</v>
      </c>
      <c r="AA195" s="281"/>
      <c r="AB195" s="281"/>
      <c r="AC195" s="281"/>
      <c r="AD195" s="281">
        <v>487334.62</v>
      </c>
      <c r="AE195" s="281">
        <v>222322.41</v>
      </c>
      <c r="AF195" s="281"/>
      <c r="AG195" s="281"/>
      <c r="AH195" s="281"/>
    </row>
    <row r="196" spans="1:34" x14ac:dyDescent="0.2">
      <c r="A196" s="278" t="s">
        <v>1659</v>
      </c>
      <c r="B196" s="279">
        <v>871116.59</v>
      </c>
      <c r="C196" s="279">
        <v>36202.120000000003</v>
      </c>
      <c r="D196" s="279">
        <v>104763.37</v>
      </c>
      <c r="E196" s="279"/>
      <c r="F196" s="278"/>
      <c r="G196" s="278">
        <v>3299538.93</v>
      </c>
      <c r="H196" s="278">
        <v>259690.53</v>
      </c>
      <c r="I196" s="278"/>
      <c r="J196" s="278"/>
      <c r="K196" s="280"/>
      <c r="L196" s="280"/>
      <c r="M196" s="280"/>
      <c r="N196" s="280">
        <v>934.57</v>
      </c>
      <c r="O196" s="278"/>
      <c r="P196" s="278"/>
      <c r="Q196" s="278">
        <v>170332.08</v>
      </c>
      <c r="R196" s="278">
        <v>2987149.95</v>
      </c>
      <c r="S196" s="54">
        <v>681819.32</v>
      </c>
      <c r="T196" s="54"/>
      <c r="U196" s="54">
        <v>1343.06</v>
      </c>
      <c r="V196" s="54"/>
      <c r="W196" s="54">
        <v>890050</v>
      </c>
      <c r="X196" s="54"/>
      <c r="Y196" s="54">
        <v>1280</v>
      </c>
      <c r="Z196" s="281">
        <v>952310</v>
      </c>
      <c r="AA196" s="281"/>
      <c r="AB196" s="281"/>
      <c r="AC196" s="281"/>
      <c r="AD196" s="281">
        <v>583837.76</v>
      </c>
      <c r="AE196" s="281">
        <v>2360.4</v>
      </c>
      <c r="AF196" s="281"/>
      <c r="AG196" s="281"/>
      <c r="AH196" s="281"/>
    </row>
    <row r="197" spans="1:34" x14ac:dyDescent="0.2">
      <c r="A197" s="278" t="s">
        <v>1660</v>
      </c>
      <c r="B197" s="279">
        <v>689207.68</v>
      </c>
      <c r="C197" s="279">
        <v>21800</v>
      </c>
      <c r="D197" s="279">
        <v>71261.05</v>
      </c>
      <c r="E197" s="279"/>
      <c r="F197" s="278"/>
      <c r="G197" s="278">
        <v>809193.28</v>
      </c>
      <c r="H197" s="278">
        <v>265812.8</v>
      </c>
      <c r="I197" s="278"/>
      <c r="J197" s="278"/>
      <c r="K197" s="280">
        <v>0</v>
      </c>
      <c r="L197" s="280">
        <v>40643</v>
      </c>
      <c r="M197" s="280">
        <v>0</v>
      </c>
      <c r="N197" s="280"/>
      <c r="O197" s="278"/>
      <c r="P197" s="278"/>
      <c r="Q197" s="278">
        <v>175179.6</v>
      </c>
      <c r="R197" s="278">
        <v>2090614.96</v>
      </c>
      <c r="S197" s="54">
        <v>610962.98</v>
      </c>
      <c r="T197" s="54"/>
      <c r="U197" s="54">
        <v>1092.4000000000001</v>
      </c>
      <c r="V197" s="54"/>
      <c r="W197" s="54">
        <v>888757.4</v>
      </c>
      <c r="X197" s="54"/>
      <c r="Y197" s="54">
        <v>63800</v>
      </c>
      <c r="Z197" s="281">
        <v>1268657.3999999999</v>
      </c>
      <c r="AA197" s="281"/>
      <c r="AB197" s="281"/>
      <c r="AC197" s="281"/>
      <c r="AD197" s="281">
        <v>329020.36</v>
      </c>
      <c r="AE197" s="281">
        <v>134981.6</v>
      </c>
      <c r="AF197" s="281">
        <v>0</v>
      </c>
      <c r="AG197" s="281"/>
      <c r="AH197" s="281"/>
    </row>
    <row r="198" spans="1:34" x14ac:dyDescent="0.2">
      <c r="A198" s="278" t="s">
        <v>1661</v>
      </c>
      <c r="B198" s="279">
        <v>781153.23</v>
      </c>
      <c r="C198" s="279">
        <v>128404.02</v>
      </c>
      <c r="D198" s="279">
        <v>104301.77</v>
      </c>
      <c r="E198" s="279"/>
      <c r="F198" s="278"/>
      <c r="G198" s="278">
        <v>622188.49</v>
      </c>
      <c r="H198" s="278">
        <v>606202.48</v>
      </c>
      <c r="I198" s="278"/>
      <c r="J198" s="278"/>
      <c r="K198" s="280"/>
      <c r="L198" s="280">
        <v>40862.76</v>
      </c>
      <c r="M198" s="280"/>
      <c r="N198" s="280">
        <v>420.24</v>
      </c>
      <c r="O198" s="278"/>
      <c r="P198" s="278"/>
      <c r="Q198" s="278">
        <v>1750579.01</v>
      </c>
      <c r="R198" s="278">
        <v>433496.95</v>
      </c>
      <c r="S198" s="54">
        <v>993550.86</v>
      </c>
      <c r="T198" s="54"/>
      <c r="U198" s="54">
        <v>1104.51</v>
      </c>
      <c r="V198" s="54"/>
      <c r="W198" s="54">
        <v>977140</v>
      </c>
      <c r="X198" s="54"/>
      <c r="Y198" s="54"/>
      <c r="Z198" s="281">
        <v>1228690</v>
      </c>
      <c r="AA198" s="281"/>
      <c r="AB198" s="281">
        <v>6880</v>
      </c>
      <c r="AC198" s="281"/>
      <c r="AD198" s="281">
        <v>654511.97</v>
      </c>
      <c r="AE198" s="281">
        <v>49685.37</v>
      </c>
      <c r="AF198" s="281"/>
      <c r="AG198" s="281"/>
      <c r="AH198" s="281"/>
    </row>
    <row r="199" spans="1:34" x14ac:dyDescent="0.2">
      <c r="A199" s="278" t="s">
        <v>1662</v>
      </c>
      <c r="B199" s="279">
        <v>934145.1</v>
      </c>
      <c r="C199" s="279">
        <v>25347.45</v>
      </c>
      <c r="D199" s="279">
        <v>111222.5</v>
      </c>
      <c r="E199" s="279">
        <v>7374</v>
      </c>
      <c r="F199" s="278"/>
      <c r="G199" s="278">
        <v>901923.66</v>
      </c>
      <c r="H199" s="278">
        <v>359197.22</v>
      </c>
      <c r="I199" s="278"/>
      <c r="J199" s="278"/>
      <c r="K199" s="280">
        <v>0</v>
      </c>
      <c r="L199" s="280">
        <v>39319.919999999998</v>
      </c>
      <c r="M199" s="280">
        <v>7640</v>
      </c>
      <c r="N199" s="280"/>
      <c r="O199" s="278"/>
      <c r="P199" s="278"/>
      <c r="Q199" s="278">
        <v>-2077024.38</v>
      </c>
      <c r="R199" s="278">
        <v>4047651.72</v>
      </c>
      <c r="S199" s="54">
        <v>1027186.47</v>
      </c>
      <c r="T199" s="54"/>
      <c r="U199" s="54">
        <v>1370.9</v>
      </c>
      <c r="V199" s="54"/>
      <c r="W199" s="54"/>
      <c r="X199" s="54"/>
      <c r="Y199" s="54"/>
      <c r="Z199" s="281">
        <v>126200</v>
      </c>
      <c r="AA199" s="281"/>
      <c r="AB199" s="281">
        <v>2960</v>
      </c>
      <c r="AC199" s="281">
        <v>2744</v>
      </c>
      <c r="AD199" s="281">
        <v>354774.46</v>
      </c>
      <c r="AE199" s="281">
        <v>192754.24</v>
      </c>
      <c r="AF199" s="281"/>
      <c r="AG199" s="281"/>
      <c r="AH199" s="281"/>
    </row>
    <row r="200" spans="1:34" x14ac:dyDescent="0.2">
      <c r="A200" s="278" t="s">
        <v>1663</v>
      </c>
      <c r="B200" s="279">
        <v>673078.34</v>
      </c>
      <c r="C200" s="279">
        <v>18034.64</v>
      </c>
      <c r="D200" s="279">
        <v>46579.75</v>
      </c>
      <c r="E200" s="279">
        <v>0</v>
      </c>
      <c r="F200" s="278"/>
      <c r="G200" s="278">
        <v>917347.5</v>
      </c>
      <c r="H200" s="278">
        <v>274115.44</v>
      </c>
      <c r="I200" s="278"/>
      <c r="J200" s="278"/>
      <c r="K200" s="280">
        <v>3500</v>
      </c>
      <c r="L200" s="280">
        <v>76900.73</v>
      </c>
      <c r="M200" s="280"/>
      <c r="N200" s="280"/>
      <c r="O200" s="278"/>
      <c r="P200" s="278"/>
      <c r="Q200" s="278">
        <v>896501.63</v>
      </c>
      <c r="R200" s="278">
        <v>769808.6</v>
      </c>
      <c r="S200" s="54">
        <v>871730.5</v>
      </c>
      <c r="T200" s="54"/>
      <c r="U200" s="54">
        <v>928.19</v>
      </c>
      <c r="V200" s="54"/>
      <c r="W200" s="54">
        <v>702684.5</v>
      </c>
      <c r="X200" s="54"/>
      <c r="Y200" s="54"/>
      <c r="Z200" s="281">
        <v>868004.5</v>
      </c>
      <c r="AA200" s="281"/>
      <c r="AB200" s="281"/>
      <c r="AC200" s="281">
        <v>1000</v>
      </c>
      <c r="AD200" s="281">
        <v>324216.28999999998</v>
      </c>
      <c r="AE200" s="281">
        <v>107034.69</v>
      </c>
      <c r="AF200" s="281"/>
      <c r="AG200" s="281"/>
      <c r="AH200" s="281"/>
    </row>
    <row r="201" spans="1:34" x14ac:dyDescent="0.2">
      <c r="A201" s="278" t="s">
        <v>1664</v>
      </c>
      <c r="B201" s="279">
        <v>493418.46</v>
      </c>
      <c r="C201" s="279">
        <v>145720.53</v>
      </c>
      <c r="D201" s="279">
        <v>102155.67</v>
      </c>
      <c r="E201" s="279">
        <v>0</v>
      </c>
      <c r="F201" s="278"/>
      <c r="G201" s="278">
        <v>1092247.74</v>
      </c>
      <c r="H201" s="278">
        <v>233335.16</v>
      </c>
      <c r="I201" s="278"/>
      <c r="J201" s="278"/>
      <c r="K201" s="280">
        <v>4500</v>
      </c>
      <c r="L201" s="280">
        <v>20700</v>
      </c>
      <c r="M201" s="280">
        <v>57679</v>
      </c>
      <c r="N201" s="280"/>
      <c r="O201" s="278"/>
      <c r="P201" s="278"/>
      <c r="Q201" s="278">
        <v>1847003.47</v>
      </c>
      <c r="R201" s="278"/>
      <c r="S201" s="54">
        <v>964026.58</v>
      </c>
      <c r="T201" s="54"/>
      <c r="U201" s="54">
        <v>566.86</v>
      </c>
      <c r="V201" s="54"/>
      <c r="W201" s="54">
        <v>715988</v>
      </c>
      <c r="X201" s="54"/>
      <c r="Y201" s="54"/>
      <c r="Z201" s="281">
        <v>906488</v>
      </c>
      <c r="AA201" s="281"/>
      <c r="AB201" s="281">
        <v>23616</v>
      </c>
      <c r="AC201" s="281"/>
      <c r="AD201" s="281">
        <v>506700.59</v>
      </c>
      <c r="AE201" s="281">
        <v>93068.76</v>
      </c>
      <c r="AF201" s="281"/>
      <c r="AG201" s="281"/>
      <c r="AH201" s="281"/>
    </row>
    <row r="202" spans="1:34" x14ac:dyDescent="0.2">
      <c r="A202" s="278" t="s">
        <v>1665</v>
      </c>
      <c r="B202" s="279">
        <v>379369.36</v>
      </c>
      <c r="C202" s="279">
        <v>36253.230000000003</v>
      </c>
      <c r="D202" s="279">
        <v>49620.93</v>
      </c>
      <c r="E202" s="279">
        <v>0</v>
      </c>
      <c r="F202" s="278"/>
      <c r="G202" s="278">
        <v>884748.61</v>
      </c>
      <c r="H202" s="278">
        <v>561762.02</v>
      </c>
      <c r="I202" s="278"/>
      <c r="J202" s="278"/>
      <c r="K202" s="280">
        <v>11500</v>
      </c>
      <c r="L202" s="280">
        <v>49800</v>
      </c>
      <c r="M202" s="280"/>
      <c r="N202" s="280"/>
      <c r="O202" s="278"/>
      <c r="P202" s="278"/>
      <c r="Q202" s="278">
        <v>-659053.81999999995</v>
      </c>
      <c r="R202" s="278">
        <v>2464354.4300000002</v>
      </c>
      <c r="S202" s="54">
        <v>655574.4</v>
      </c>
      <c r="T202" s="54"/>
      <c r="U202" s="54">
        <v>439.82</v>
      </c>
      <c r="V202" s="54"/>
      <c r="W202" s="54">
        <v>529224.5</v>
      </c>
      <c r="X202" s="54"/>
      <c r="Y202" s="54">
        <v>156000</v>
      </c>
      <c r="Z202" s="281">
        <v>750354.5</v>
      </c>
      <c r="AA202" s="281"/>
      <c r="AB202" s="281">
        <v>2000</v>
      </c>
      <c r="AC202" s="281">
        <v>6440</v>
      </c>
      <c r="AD202" s="281">
        <v>229683.93</v>
      </c>
      <c r="AE202" s="281">
        <v>223595.75</v>
      </c>
      <c r="AF202" s="281"/>
      <c r="AG202" s="281"/>
      <c r="AH202" s="281"/>
    </row>
    <row r="203" spans="1:34" x14ac:dyDescent="0.2">
      <c r="A203" s="278" t="s">
        <v>1666</v>
      </c>
      <c r="B203" s="279">
        <v>679044.56</v>
      </c>
      <c r="C203" s="279">
        <v>0</v>
      </c>
      <c r="D203" s="279">
        <v>143764.26999999999</v>
      </c>
      <c r="E203" s="279"/>
      <c r="F203" s="278"/>
      <c r="G203" s="278">
        <v>1448686.68</v>
      </c>
      <c r="H203" s="278">
        <v>410324.47999999998</v>
      </c>
      <c r="I203" s="278"/>
      <c r="J203" s="278"/>
      <c r="K203" s="280">
        <v>33464</v>
      </c>
      <c r="L203" s="280">
        <v>63666</v>
      </c>
      <c r="M203" s="280"/>
      <c r="N203" s="280"/>
      <c r="O203" s="278"/>
      <c r="P203" s="278"/>
      <c r="Q203" s="278">
        <v>1077566.33</v>
      </c>
      <c r="R203" s="278">
        <v>1488605.78</v>
      </c>
      <c r="S203" s="54">
        <v>815900.59</v>
      </c>
      <c r="T203" s="54"/>
      <c r="U203" s="54">
        <v>881.83</v>
      </c>
      <c r="V203" s="54"/>
      <c r="W203" s="54">
        <v>839447</v>
      </c>
      <c r="X203" s="54"/>
      <c r="Y203" s="54"/>
      <c r="Z203" s="281">
        <v>1069627</v>
      </c>
      <c r="AA203" s="281"/>
      <c r="AB203" s="281">
        <v>2320</v>
      </c>
      <c r="AC203" s="281">
        <v>2000</v>
      </c>
      <c r="AD203" s="281">
        <v>323865.42</v>
      </c>
      <c r="AE203" s="281">
        <v>219437.12</v>
      </c>
      <c r="AF203" s="281"/>
      <c r="AG203" s="281"/>
      <c r="AH203" s="281"/>
    </row>
    <row r="204" spans="1:34" x14ac:dyDescent="0.2">
      <c r="A204" s="278" t="s">
        <v>1667</v>
      </c>
      <c r="B204" s="279">
        <v>408267.03</v>
      </c>
      <c r="C204" s="279">
        <v>200</v>
      </c>
      <c r="D204" s="279">
        <v>8775.35</v>
      </c>
      <c r="E204" s="279"/>
      <c r="F204" s="278"/>
      <c r="G204" s="278">
        <v>296176.27</v>
      </c>
      <c r="H204" s="278">
        <v>186512.85</v>
      </c>
      <c r="I204" s="278"/>
      <c r="J204" s="278"/>
      <c r="K204" s="280">
        <v>40570</v>
      </c>
      <c r="L204" s="280">
        <v>17560</v>
      </c>
      <c r="M204" s="280">
        <v>400</v>
      </c>
      <c r="N204" s="280"/>
      <c r="O204" s="278"/>
      <c r="P204" s="278"/>
      <c r="Q204" s="278">
        <v>-1612346.85</v>
      </c>
      <c r="R204" s="278">
        <v>2328715.77</v>
      </c>
      <c r="S204" s="54">
        <v>579193.05000000005</v>
      </c>
      <c r="T204" s="54"/>
      <c r="U204" s="54">
        <v>430.87</v>
      </c>
      <c r="V204" s="54"/>
      <c r="W204" s="54">
        <v>662014.5</v>
      </c>
      <c r="X204" s="54"/>
      <c r="Y204" s="54"/>
      <c r="Z204" s="281">
        <v>719614.5</v>
      </c>
      <c r="AA204" s="281"/>
      <c r="AB204" s="281">
        <v>15570</v>
      </c>
      <c r="AC204" s="281"/>
      <c r="AD204" s="281">
        <v>200441.75</v>
      </c>
      <c r="AE204" s="281">
        <v>116139.59</v>
      </c>
      <c r="AF204" s="281"/>
      <c r="AG204" s="281"/>
      <c r="AH204" s="281"/>
    </row>
    <row r="205" spans="1:34" x14ac:dyDescent="0.2">
      <c r="A205" s="278" t="s">
        <v>1668</v>
      </c>
      <c r="B205" s="279">
        <v>1072587.96</v>
      </c>
      <c r="C205" s="279">
        <v>1892.49</v>
      </c>
      <c r="D205" s="279">
        <v>155909.1</v>
      </c>
      <c r="E205" s="279">
        <v>0</v>
      </c>
      <c r="F205" s="278"/>
      <c r="G205" s="278">
        <v>2307578.63</v>
      </c>
      <c r="H205" s="278">
        <v>503139.77</v>
      </c>
      <c r="I205" s="278"/>
      <c r="J205" s="278"/>
      <c r="K205" s="280">
        <v>13500</v>
      </c>
      <c r="L205" s="280">
        <v>420000</v>
      </c>
      <c r="M205" s="280"/>
      <c r="N205" s="280"/>
      <c r="O205" s="278"/>
      <c r="P205" s="278"/>
      <c r="Q205" s="278">
        <v>-657039.79</v>
      </c>
      <c r="R205" s="278">
        <v>4119895.74</v>
      </c>
      <c r="S205" s="54">
        <v>1030205.3</v>
      </c>
      <c r="T205" s="54">
        <v>172237</v>
      </c>
      <c r="U205" s="54">
        <v>1760.77</v>
      </c>
      <c r="V205" s="54"/>
      <c r="W205" s="54">
        <v>915012</v>
      </c>
      <c r="X205" s="54"/>
      <c r="Y205" s="54"/>
      <c r="Z205" s="281">
        <v>1336054</v>
      </c>
      <c r="AA205" s="281"/>
      <c r="AB205" s="281">
        <v>21660</v>
      </c>
      <c r="AC205" s="281"/>
      <c r="AD205" s="281">
        <v>484515.54</v>
      </c>
      <c r="AE205" s="281">
        <v>100767.53</v>
      </c>
      <c r="AF205" s="281"/>
      <c r="AG205" s="281"/>
      <c r="AH205" s="281"/>
    </row>
    <row r="206" spans="1:34" x14ac:dyDescent="0.2">
      <c r="A206" s="278" t="s">
        <v>1692</v>
      </c>
      <c r="B206" s="279">
        <v>902473.88</v>
      </c>
      <c r="C206" s="279">
        <v>3211.35</v>
      </c>
      <c r="D206" s="279">
        <v>60856.85</v>
      </c>
      <c r="E206" s="279">
        <v>0</v>
      </c>
      <c r="F206" s="278">
        <v>0</v>
      </c>
      <c r="G206" s="278">
        <v>791111.46</v>
      </c>
      <c r="H206" s="278">
        <v>124512.99</v>
      </c>
      <c r="I206" s="278">
        <v>0</v>
      </c>
      <c r="J206" s="278">
        <v>0</v>
      </c>
      <c r="K206" s="280">
        <v>13600</v>
      </c>
      <c r="L206" s="280">
        <v>20898.21</v>
      </c>
      <c r="M206" s="280">
        <v>0</v>
      </c>
      <c r="N206" s="280">
        <v>0</v>
      </c>
      <c r="O206" s="278">
        <v>0</v>
      </c>
      <c r="P206" s="278">
        <v>0</v>
      </c>
      <c r="Q206" s="278">
        <v>-1394765</v>
      </c>
      <c r="R206" s="278">
        <v>2992215.82</v>
      </c>
      <c r="S206" s="54">
        <v>762337.23</v>
      </c>
      <c r="T206" s="54">
        <v>209355</v>
      </c>
      <c r="U206" s="54"/>
      <c r="V206" s="54"/>
      <c r="W206" s="54">
        <v>697719</v>
      </c>
      <c r="X206" s="54"/>
      <c r="Y206" s="54"/>
      <c r="Z206" s="281">
        <v>823263</v>
      </c>
      <c r="AA206" s="281"/>
      <c r="AB206" s="281">
        <v>9600</v>
      </c>
      <c r="AC206" s="281">
        <v>8400</v>
      </c>
      <c r="AD206" s="281">
        <v>412872.55</v>
      </c>
      <c r="AE206" s="281">
        <v>156887.18</v>
      </c>
      <c r="AF206" s="281"/>
      <c r="AG206" s="281"/>
      <c r="AH206" s="281"/>
    </row>
    <row r="207" spans="1:34" x14ac:dyDescent="0.2">
      <c r="A207" s="278" t="s">
        <v>1703</v>
      </c>
      <c r="B207" s="279">
        <v>339292.54</v>
      </c>
      <c r="C207" s="279">
        <v>13600</v>
      </c>
      <c r="D207" s="279">
        <v>53702.44</v>
      </c>
      <c r="E207" s="279"/>
      <c r="F207" s="278"/>
      <c r="G207" s="278">
        <v>1353141.32</v>
      </c>
      <c r="H207" s="278">
        <v>234683.99</v>
      </c>
      <c r="I207" s="278"/>
      <c r="J207" s="278"/>
      <c r="K207" s="280">
        <v>0</v>
      </c>
      <c r="L207" s="280">
        <v>17241</v>
      </c>
      <c r="M207" s="280"/>
      <c r="N207" s="280"/>
      <c r="O207" s="278"/>
      <c r="P207" s="278"/>
      <c r="Q207" s="278">
        <v>1010547.35</v>
      </c>
      <c r="R207" s="278">
        <v>889745.48</v>
      </c>
      <c r="S207" s="54">
        <v>562019.05000000005</v>
      </c>
      <c r="T207" s="54"/>
      <c r="U207" s="54">
        <v>442.28</v>
      </c>
      <c r="V207" s="54"/>
      <c r="W207" s="54"/>
      <c r="X207" s="54"/>
      <c r="Y207" s="54"/>
      <c r="Z207" s="281">
        <v>115430</v>
      </c>
      <c r="AA207" s="281"/>
      <c r="AB207" s="281"/>
      <c r="AC207" s="281"/>
      <c r="AD207" s="281">
        <v>273939.7</v>
      </c>
      <c r="AE207" s="281">
        <v>93489.17</v>
      </c>
      <c r="AF207" s="281"/>
      <c r="AG207" s="281"/>
      <c r="AH207" s="281"/>
    </row>
    <row r="208" spans="1:34" x14ac:dyDescent="0.2">
      <c r="A208" s="278" t="s">
        <v>1669</v>
      </c>
      <c r="B208" s="279">
        <v>789063.97</v>
      </c>
      <c r="C208" s="279">
        <v>28000</v>
      </c>
      <c r="D208" s="279">
        <v>62532.81</v>
      </c>
      <c r="E208" s="279"/>
      <c r="F208" s="278"/>
      <c r="G208" s="278">
        <v>1930418.15</v>
      </c>
      <c r="H208" s="278">
        <v>431885.06</v>
      </c>
      <c r="I208" s="278"/>
      <c r="J208" s="278"/>
      <c r="K208" s="280"/>
      <c r="L208" s="280">
        <v>57129.55</v>
      </c>
      <c r="M208" s="280">
        <v>126504.38</v>
      </c>
      <c r="N208" s="280"/>
      <c r="O208" s="278"/>
      <c r="P208" s="278"/>
      <c r="Q208" s="278">
        <v>31725</v>
      </c>
      <c r="R208" s="278">
        <v>574807.30000000005</v>
      </c>
      <c r="S208" s="54">
        <v>875277.78</v>
      </c>
      <c r="T208" s="54"/>
      <c r="U208" s="54">
        <v>899.55</v>
      </c>
      <c r="V208" s="54"/>
      <c r="W208" s="54">
        <v>1248240</v>
      </c>
      <c r="X208" s="54"/>
      <c r="Y208" s="54">
        <v>57700</v>
      </c>
      <c r="Z208" s="281">
        <v>1407289</v>
      </c>
      <c r="AA208" s="281"/>
      <c r="AB208" s="281"/>
      <c r="AC208" s="281"/>
      <c r="AD208" s="281">
        <v>397965.71</v>
      </c>
      <c r="AE208" s="281">
        <v>188809.92</v>
      </c>
      <c r="AF208" s="281"/>
      <c r="AG208" s="281"/>
      <c r="AH208" s="281"/>
    </row>
    <row r="209" spans="1:34" x14ac:dyDescent="0.2">
      <c r="A209" s="278" t="s">
        <v>1670</v>
      </c>
      <c r="B209" s="279">
        <v>374545.64</v>
      </c>
      <c r="C209" s="279">
        <v>27845</v>
      </c>
      <c r="D209" s="279">
        <v>165130.82999999999</v>
      </c>
      <c r="E209" s="279"/>
      <c r="F209" s="278"/>
      <c r="G209" s="278">
        <v>-852611.02</v>
      </c>
      <c r="H209" s="278">
        <v>-100012.63</v>
      </c>
      <c r="I209" s="278"/>
      <c r="J209" s="278"/>
      <c r="K209" s="280">
        <v>20208</v>
      </c>
      <c r="L209" s="280">
        <v>98874.59</v>
      </c>
      <c r="M209" s="280">
        <v>30280</v>
      </c>
      <c r="N209" s="280"/>
      <c r="O209" s="278"/>
      <c r="P209" s="278"/>
      <c r="Q209" s="278">
        <v>1930</v>
      </c>
      <c r="R209" s="278">
        <v>2085517.75</v>
      </c>
      <c r="S209" s="54">
        <v>964453.58</v>
      </c>
      <c r="T209" s="54"/>
      <c r="U209" s="54">
        <v>204.18</v>
      </c>
      <c r="V209" s="54"/>
      <c r="W209" s="54"/>
      <c r="X209" s="54"/>
      <c r="Y209" s="54">
        <v>13200</v>
      </c>
      <c r="Z209" s="281">
        <v>394294</v>
      </c>
      <c r="AA209" s="281"/>
      <c r="AB209" s="281"/>
      <c r="AC209" s="281"/>
      <c r="AD209" s="281">
        <v>249461.27</v>
      </c>
      <c r="AE209" s="281">
        <v>153362.16</v>
      </c>
      <c r="AF209" s="281"/>
      <c r="AG209" s="281"/>
      <c r="AH209" s="281"/>
    </row>
    <row r="210" spans="1:34" x14ac:dyDescent="0.2">
      <c r="A210" s="278" t="s">
        <v>1671</v>
      </c>
      <c r="B210" s="279">
        <v>511047.84</v>
      </c>
      <c r="C210" s="279">
        <v>154600</v>
      </c>
      <c r="D210" s="279">
        <v>207168.7</v>
      </c>
      <c r="E210" s="279"/>
      <c r="F210" s="278"/>
      <c r="G210" s="278">
        <v>939344.82</v>
      </c>
      <c r="H210" s="278">
        <v>592534.55000000005</v>
      </c>
      <c r="I210" s="278"/>
      <c r="J210" s="278"/>
      <c r="K210" s="280">
        <v>1000</v>
      </c>
      <c r="L210" s="280">
        <v>124651.06</v>
      </c>
      <c r="M210" s="280"/>
      <c r="N210" s="280"/>
      <c r="O210" s="278">
        <v>4600</v>
      </c>
      <c r="P210" s="278"/>
      <c r="Q210" s="278"/>
      <c r="R210" s="278">
        <v>2982894.62</v>
      </c>
      <c r="S210" s="54">
        <v>983639.41</v>
      </c>
      <c r="T210" s="54"/>
      <c r="U210" s="54">
        <v>1309.21</v>
      </c>
      <c r="V210" s="54"/>
      <c r="W210" s="54">
        <v>1178788.8</v>
      </c>
      <c r="X210" s="54"/>
      <c r="Y210" s="54">
        <v>30000</v>
      </c>
      <c r="Z210" s="281">
        <v>1521528.8</v>
      </c>
      <c r="AA210" s="281"/>
      <c r="AB210" s="281"/>
      <c r="AC210" s="281"/>
      <c r="AD210" s="281">
        <v>543299.13</v>
      </c>
      <c r="AE210" s="281">
        <v>150842.23000000001</v>
      </c>
      <c r="AF210" s="281"/>
      <c r="AG210" s="281"/>
      <c r="AH210" s="281"/>
    </row>
    <row r="211" spans="1:34" x14ac:dyDescent="0.2">
      <c r="A211" s="278" t="s">
        <v>1695</v>
      </c>
      <c r="B211" s="279">
        <v>596324.61</v>
      </c>
      <c r="C211" s="279">
        <v>55</v>
      </c>
      <c r="D211" s="279">
        <v>16047.33</v>
      </c>
      <c r="E211" s="279"/>
      <c r="F211" s="278"/>
      <c r="G211" s="278">
        <v>2156547.7000000002</v>
      </c>
      <c r="H211" s="278">
        <v>246009.12</v>
      </c>
      <c r="I211" s="278"/>
      <c r="J211" s="278"/>
      <c r="K211" s="280">
        <v>0</v>
      </c>
      <c r="L211" s="280">
        <v>119042.91</v>
      </c>
      <c r="M211" s="280">
        <v>84019.38</v>
      </c>
      <c r="N211" s="280"/>
      <c r="O211" s="278"/>
      <c r="P211" s="278"/>
      <c r="Q211" s="278">
        <v>18243</v>
      </c>
      <c r="R211" s="278">
        <v>2454994.11</v>
      </c>
      <c r="S211" s="54">
        <v>706480.21</v>
      </c>
      <c r="T211" s="54"/>
      <c r="U211" s="54">
        <v>636.76</v>
      </c>
      <c r="V211" s="54"/>
      <c r="W211" s="54">
        <v>443380</v>
      </c>
      <c r="X211" s="54"/>
      <c r="Y211" s="54">
        <v>10200</v>
      </c>
      <c r="Z211" s="281">
        <v>646920</v>
      </c>
      <c r="AA211" s="281"/>
      <c r="AB211" s="281"/>
      <c r="AC211" s="281"/>
      <c r="AD211" s="281">
        <v>430559.77</v>
      </c>
      <c r="AE211" s="281">
        <v>174503.6</v>
      </c>
      <c r="AF211" s="281"/>
      <c r="AG211" s="281"/>
      <c r="AH211" s="281"/>
    </row>
    <row r="212" spans="1:34" x14ac:dyDescent="0.2">
      <c r="A212" s="278" t="s">
        <v>1672</v>
      </c>
      <c r="B212" s="279">
        <v>981209.32</v>
      </c>
      <c r="C212" s="279">
        <v>86190.68</v>
      </c>
      <c r="D212" s="279">
        <v>139097.46</v>
      </c>
      <c r="E212" s="279"/>
      <c r="F212" s="278"/>
      <c r="G212" s="278">
        <v>1578522</v>
      </c>
      <c r="H212" s="278">
        <v>416926.96</v>
      </c>
      <c r="I212" s="278"/>
      <c r="J212" s="278"/>
      <c r="K212" s="280">
        <v>13700</v>
      </c>
      <c r="L212" s="280">
        <v>82689.63</v>
      </c>
      <c r="M212" s="280"/>
      <c r="N212" s="280">
        <v>105</v>
      </c>
      <c r="O212" s="278"/>
      <c r="P212" s="278"/>
      <c r="Q212" s="278">
        <v>3308851.32</v>
      </c>
      <c r="R212" s="278"/>
      <c r="S212" s="54">
        <v>728786.95</v>
      </c>
      <c r="T212" s="54"/>
      <c r="U212" s="54">
        <v>2213.48</v>
      </c>
      <c r="V212" s="54"/>
      <c r="W212" s="54">
        <v>836410</v>
      </c>
      <c r="X212" s="54"/>
      <c r="Y212" s="54">
        <v>126000</v>
      </c>
      <c r="Z212" s="281">
        <v>1160880</v>
      </c>
      <c r="AA212" s="281"/>
      <c r="AB212" s="281">
        <v>5880</v>
      </c>
      <c r="AC212" s="281"/>
      <c r="AD212" s="281">
        <v>544162.11</v>
      </c>
      <c r="AE212" s="281">
        <v>139321.35</v>
      </c>
      <c r="AF212" s="281">
        <v>35330.5</v>
      </c>
      <c r="AG212" s="281"/>
      <c r="AH212" s="281"/>
    </row>
    <row r="213" spans="1:34" x14ac:dyDescent="0.2">
      <c r="A213" s="278" t="s">
        <v>1673</v>
      </c>
      <c r="B213" s="279">
        <v>448715.42</v>
      </c>
      <c r="C213" s="279">
        <v>42668</v>
      </c>
      <c r="D213" s="279">
        <v>180796.53</v>
      </c>
      <c r="E213" s="279"/>
      <c r="F213" s="278"/>
      <c r="G213" s="278">
        <v>731692</v>
      </c>
      <c r="H213" s="278">
        <v>470872.14</v>
      </c>
      <c r="I213" s="278"/>
      <c r="J213" s="278"/>
      <c r="K213" s="280">
        <v>0</v>
      </c>
      <c r="L213" s="280">
        <v>90563.27</v>
      </c>
      <c r="M213" s="280"/>
      <c r="N213" s="280">
        <v>468.03</v>
      </c>
      <c r="O213" s="278"/>
      <c r="P213" s="278"/>
      <c r="Q213" s="278">
        <v>1988245.32</v>
      </c>
      <c r="R213" s="278"/>
      <c r="S213" s="54">
        <v>501272.16</v>
      </c>
      <c r="T213" s="54">
        <v>100600</v>
      </c>
      <c r="U213" s="54">
        <v>954.76</v>
      </c>
      <c r="V213" s="54"/>
      <c r="W213" s="54">
        <v>660960</v>
      </c>
      <c r="X213" s="54"/>
      <c r="Y213" s="54">
        <v>113600</v>
      </c>
      <c r="Z213" s="281">
        <v>913390</v>
      </c>
      <c r="AA213" s="281"/>
      <c r="AB213" s="281"/>
      <c r="AC213" s="281"/>
      <c r="AD213" s="281">
        <v>346157.59</v>
      </c>
      <c r="AE213" s="281">
        <v>92252.86</v>
      </c>
      <c r="AF213" s="281">
        <v>5643</v>
      </c>
      <c r="AG213" s="281"/>
      <c r="AH213" s="281">
        <v>740</v>
      </c>
    </row>
    <row r="214" spans="1:34" x14ac:dyDescent="0.2">
      <c r="A214" s="278" t="s">
        <v>1674</v>
      </c>
      <c r="B214" s="279">
        <v>604662.72</v>
      </c>
      <c r="C214" s="279">
        <v>125321.5</v>
      </c>
      <c r="D214" s="279">
        <v>28605.9</v>
      </c>
      <c r="E214" s="279"/>
      <c r="F214" s="278"/>
      <c r="G214" s="278">
        <v>2046697.32</v>
      </c>
      <c r="H214" s="278">
        <v>108918.17</v>
      </c>
      <c r="I214" s="278"/>
      <c r="J214" s="278"/>
      <c r="K214" s="280">
        <v>3800</v>
      </c>
      <c r="L214" s="280">
        <v>111181</v>
      </c>
      <c r="M214" s="280"/>
      <c r="N214" s="280"/>
      <c r="O214" s="278"/>
      <c r="P214" s="278"/>
      <c r="Q214" s="278">
        <v>2866748.98</v>
      </c>
      <c r="R214" s="278"/>
      <c r="S214" s="54">
        <v>554614.65</v>
      </c>
      <c r="T214" s="54">
        <v>95000</v>
      </c>
      <c r="U214" s="54">
        <v>1262.33</v>
      </c>
      <c r="V214" s="54"/>
      <c r="W214" s="54">
        <v>549920</v>
      </c>
      <c r="X214" s="54"/>
      <c r="Y214" s="54">
        <v>115000</v>
      </c>
      <c r="Z214" s="281">
        <v>812053</v>
      </c>
      <c r="AA214" s="281"/>
      <c r="AB214" s="281">
        <v>9590</v>
      </c>
      <c r="AC214" s="281">
        <v>550</v>
      </c>
      <c r="AD214" s="281">
        <v>445937.65</v>
      </c>
      <c r="AE214" s="281">
        <v>112212.2</v>
      </c>
      <c r="AF214" s="281">
        <v>13803.5</v>
      </c>
      <c r="AG214" s="281"/>
      <c r="AH214" s="281"/>
    </row>
    <row r="215" spans="1:34" x14ac:dyDescent="0.2">
      <c r="A215" s="278" t="s">
        <v>1675</v>
      </c>
      <c r="B215" s="279">
        <v>1088804.8799999999</v>
      </c>
      <c r="C215" s="279">
        <v>32727.38</v>
      </c>
      <c r="D215" s="279">
        <v>134241.18</v>
      </c>
      <c r="E215" s="279"/>
      <c r="F215" s="278"/>
      <c r="G215" s="278">
        <v>1984825.24</v>
      </c>
      <c r="H215" s="278">
        <v>1043754.98</v>
      </c>
      <c r="I215" s="278"/>
      <c r="J215" s="278"/>
      <c r="K215" s="280">
        <v>4000</v>
      </c>
      <c r="L215" s="280">
        <v>62206.35</v>
      </c>
      <c r="M215" s="280"/>
      <c r="N215" s="280">
        <v>639.35</v>
      </c>
      <c r="O215" s="278"/>
      <c r="P215" s="278"/>
      <c r="Q215" s="278"/>
      <c r="R215" s="278">
        <v>5050758.04</v>
      </c>
      <c r="S215" s="54">
        <v>1111650.8600000001</v>
      </c>
      <c r="T215" s="54">
        <v>100000</v>
      </c>
      <c r="U215" s="54">
        <v>2638.8</v>
      </c>
      <c r="V215" s="54"/>
      <c r="W215" s="54">
        <v>1131620</v>
      </c>
      <c r="X215" s="54"/>
      <c r="Y215" s="54">
        <v>179800</v>
      </c>
      <c r="Z215" s="281">
        <v>1695670</v>
      </c>
      <c r="AA215" s="281"/>
      <c r="AB215" s="281"/>
      <c r="AC215" s="281">
        <v>18524</v>
      </c>
      <c r="AD215" s="281">
        <v>953789.15</v>
      </c>
      <c r="AE215" s="281">
        <v>244378.28</v>
      </c>
      <c r="AF215" s="281">
        <v>32665.279999999999</v>
      </c>
      <c r="AG215" s="281"/>
      <c r="AH215" s="281">
        <v>2990</v>
      </c>
    </row>
    <row r="216" spans="1:34" x14ac:dyDescent="0.2">
      <c r="A216" s="278" t="s">
        <v>1696</v>
      </c>
      <c r="B216" s="279">
        <v>463554.16</v>
      </c>
      <c r="C216" s="279">
        <v>30518.25</v>
      </c>
      <c r="D216" s="279">
        <v>104488.42</v>
      </c>
      <c r="E216" s="279"/>
      <c r="F216" s="278"/>
      <c r="G216" s="278">
        <v>213798.94</v>
      </c>
      <c r="H216" s="278">
        <v>296019.23</v>
      </c>
      <c r="I216" s="278"/>
      <c r="J216" s="278"/>
      <c r="K216" s="280">
        <v>4000</v>
      </c>
      <c r="L216" s="280">
        <v>52963</v>
      </c>
      <c r="M216" s="280"/>
      <c r="N216" s="280">
        <v>33.64</v>
      </c>
      <c r="O216" s="278"/>
      <c r="P216" s="278"/>
      <c r="Q216" s="278">
        <v>-716538.56</v>
      </c>
      <c r="R216" s="278">
        <v>1868532.65</v>
      </c>
      <c r="S216" s="54">
        <v>470376.01</v>
      </c>
      <c r="T216" s="54">
        <v>12500</v>
      </c>
      <c r="U216" s="54">
        <v>1029.47</v>
      </c>
      <c r="V216" s="54"/>
      <c r="W216" s="54">
        <v>576330</v>
      </c>
      <c r="X216" s="54"/>
      <c r="Y216" s="54">
        <v>123300</v>
      </c>
      <c r="Z216" s="281">
        <v>822230</v>
      </c>
      <c r="AA216" s="281"/>
      <c r="AB216" s="281">
        <v>13879</v>
      </c>
      <c r="AC216" s="281"/>
      <c r="AD216" s="281">
        <v>304347.59999999998</v>
      </c>
      <c r="AE216" s="281">
        <v>112570.36</v>
      </c>
      <c r="AF216" s="281">
        <v>907.25</v>
      </c>
      <c r="AG216" s="281"/>
      <c r="AH216" s="281"/>
    </row>
    <row r="217" spans="1:34" x14ac:dyDescent="0.2">
      <c r="A217" s="278" t="s">
        <v>1551</v>
      </c>
      <c r="B217" s="279">
        <v>180288.48</v>
      </c>
      <c r="C217" s="279">
        <v>17125.25</v>
      </c>
      <c r="D217" s="279">
        <v>64307.53</v>
      </c>
      <c r="E217" s="279"/>
      <c r="F217" s="278"/>
      <c r="G217" s="278">
        <v>1068337.5900000001</v>
      </c>
      <c r="H217" s="278">
        <v>654649.38</v>
      </c>
      <c r="I217" s="278"/>
      <c r="J217" s="278"/>
      <c r="K217" s="280">
        <v>36405</v>
      </c>
      <c r="L217" s="280">
        <v>68120</v>
      </c>
      <c r="M217" s="280"/>
      <c r="N217" s="280">
        <v>432.55</v>
      </c>
      <c r="O217" s="278">
        <v>51750</v>
      </c>
      <c r="P217" s="278"/>
      <c r="Q217" s="278">
        <v>1307834.95</v>
      </c>
      <c r="R217" s="278">
        <v>3760347.17</v>
      </c>
      <c r="S217" s="54">
        <v>950478.93</v>
      </c>
      <c r="T217" s="54"/>
      <c r="U217" s="54">
        <v>390.69</v>
      </c>
      <c r="V217" s="54"/>
      <c r="W217" s="54">
        <v>748193.2</v>
      </c>
      <c r="X217" s="54"/>
      <c r="Y217" s="54">
        <v>264100</v>
      </c>
      <c r="Z217" s="281">
        <v>1103233.2</v>
      </c>
      <c r="AA217" s="281"/>
      <c r="AB217" s="281"/>
      <c r="AC217" s="281"/>
      <c r="AD217" s="281">
        <v>807243.28</v>
      </c>
      <c r="AE217" s="281">
        <v>245825.42</v>
      </c>
      <c r="AF217" s="281"/>
      <c r="AG217" s="281"/>
      <c r="AH217" s="281"/>
    </row>
    <row r="218" spans="1:34" x14ac:dyDescent="0.2">
      <c r="A218" s="278" t="s">
        <v>1554</v>
      </c>
      <c r="B218" s="279">
        <v>207793.68</v>
      </c>
      <c r="C218" s="279">
        <v>19056.41</v>
      </c>
      <c r="D218" s="279">
        <v>36363.129999999997</v>
      </c>
      <c r="E218" s="279"/>
      <c r="F218" s="278"/>
      <c r="G218" s="278">
        <v>179404.3</v>
      </c>
      <c r="H218" s="278">
        <v>104922.73</v>
      </c>
      <c r="I218" s="278"/>
      <c r="J218" s="278"/>
      <c r="K218" s="280">
        <v>4500</v>
      </c>
      <c r="L218" s="280">
        <v>28690</v>
      </c>
      <c r="M218" s="280"/>
      <c r="N218" s="280">
        <v>231.86</v>
      </c>
      <c r="O218" s="278"/>
      <c r="P218" s="278"/>
      <c r="Q218" s="278"/>
      <c r="R218" s="278">
        <v>2267172.48</v>
      </c>
      <c r="S218" s="54">
        <v>755753.42</v>
      </c>
      <c r="T218" s="54">
        <v>101690</v>
      </c>
      <c r="U218" s="54">
        <v>147.01</v>
      </c>
      <c r="V218" s="54"/>
      <c r="W218" s="54">
        <v>549343.5</v>
      </c>
      <c r="X218" s="54"/>
      <c r="Y218" s="54">
        <v>65499</v>
      </c>
      <c r="Z218" s="281">
        <v>842162.83</v>
      </c>
      <c r="AA218" s="281"/>
      <c r="AB218" s="281">
        <v>2712</v>
      </c>
      <c r="AC218" s="281"/>
      <c r="AD218" s="281">
        <v>460138.63</v>
      </c>
      <c r="AE218" s="281">
        <v>77138.03</v>
      </c>
      <c r="AF218" s="281"/>
      <c r="AG218" s="281"/>
      <c r="AH218" s="281"/>
    </row>
    <row r="219" spans="1:34" x14ac:dyDescent="0.2">
      <c r="A219" s="278" t="s">
        <v>1555</v>
      </c>
      <c r="B219" s="279">
        <v>279232.78999999998</v>
      </c>
      <c r="C219" s="279">
        <v>6500</v>
      </c>
      <c r="D219" s="279">
        <v>77912.240000000005</v>
      </c>
      <c r="E219" s="279"/>
      <c r="F219" s="278"/>
      <c r="G219" s="278">
        <v>337952.08</v>
      </c>
      <c r="H219" s="278">
        <v>323446.44</v>
      </c>
      <c r="I219" s="278"/>
      <c r="J219" s="278"/>
      <c r="K219" s="280">
        <v>5080</v>
      </c>
      <c r="L219" s="280">
        <v>40160</v>
      </c>
      <c r="M219" s="280"/>
      <c r="N219" s="280">
        <v>80.08</v>
      </c>
      <c r="O219" s="278"/>
      <c r="P219" s="278"/>
      <c r="Q219" s="278">
        <v>11438.26</v>
      </c>
      <c r="R219" s="278">
        <v>1870864.76</v>
      </c>
      <c r="S219" s="54">
        <v>825023.58</v>
      </c>
      <c r="T219" s="54">
        <v>105925</v>
      </c>
      <c r="U219" s="54">
        <v>322.8</v>
      </c>
      <c r="V219" s="54"/>
      <c r="W219" s="54">
        <v>844316</v>
      </c>
      <c r="X219" s="54"/>
      <c r="Y219" s="54"/>
      <c r="Z219" s="281">
        <v>1009352.4</v>
      </c>
      <c r="AA219" s="281"/>
      <c r="AB219" s="281"/>
      <c r="AC219" s="281"/>
      <c r="AD219" s="281">
        <v>518594.77</v>
      </c>
      <c r="AE219" s="281">
        <v>93787.9</v>
      </c>
      <c r="AF219" s="281"/>
      <c r="AG219" s="281"/>
      <c r="AH219" s="281"/>
    </row>
    <row r="220" spans="1:34" x14ac:dyDescent="0.2">
      <c r="A220" s="278" t="s">
        <v>1559</v>
      </c>
      <c r="B220" s="279">
        <v>770522.32</v>
      </c>
      <c r="C220" s="279">
        <v>14383.59</v>
      </c>
      <c r="D220" s="279">
        <v>127383.36</v>
      </c>
      <c r="E220" s="279"/>
      <c r="F220" s="278"/>
      <c r="G220" s="278">
        <v>822214.52</v>
      </c>
      <c r="H220" s="278">
        <v>674045.35</v>
      </c>
      <c r="I220" s="278"/>
      <c r="J220" s="278"/>
      <c r="K220" s="280">
        <v>4000</v>
      </c>
      <c r="L220" s="280">
        <v>73995.17</v>
      </c>
      <c r="M220" s="280"/>
      <c r="N220" s="280">
        <v>337.45</v>
      </c>
      <c r="O220" s="278"/>
      <c r="P220" s="278"/>
      <c r="Q220" s="278">
        <v>12</v>
      </c>
      <c r="R220" s="278">
        <v>4524693.96</v>
      </c>
      <c r="S220" s="54">
        <v>1845032.75</v>
      </c>
      <c r="T220" s="54">
        <v>284210</v>
      </c>
      <c r="U220" s="54">
        <v>1606.59</v>
      </c>
      <c r="V220" s="54"/>
      <c r="W220" s="54">
        <v>1353950.9</v>
      </c>
      <c r="X220" s="54"/>
      <c r="Y220" s="54"/>
      <c r="Z220" s="281">
        <v>1569990.7</v>
      </c>
      <c r="AA220" s="281"/>
      <c r="AB220" s="281">
        <v>4880</v>
      </c>
      <c r="AC220" s="281"/>
      <c r="AD220" s="281">
        <v>1357009.83</v>
      </c>
      <c r="AE220" s="281">
        <v>329551.48</v>
      </c>
      <c r="AF220" s="281">
        <v>183003.87</v>
      </c>
      <c r="AG220" s="281"/>
      <c r="AH220" s="281"/>
    </row>
    <row r="221" spans="1:34" x14ac:dyDescent="0.2">
      <c r="A221" s="278" t="s">
        <v>30</v>
      </c>
      <c r="B221" s="279">
        <v>37908.910000000003</v>
      </c>
      <c r="C221" s="279">
        <v>36520.71</v>
      </c>
      <c r="D221" s="279"/>
      <c r="E221" s="279">
        <v>44120</v>
      </c>
      <c r="F221" s="278"/>
      <c r="G221" s="278">
        <v>1</v>
      </c>
      <c r="H221" s="278">
        <v>2</v>
      </c>
      <c r="I221" s="278"/>
      <c r="J221" s="278"/>
      <c r="K221" s="280"/>
      <c r="L221" s="280">
        <v>85567.33</v>
      </c>
      <c r="M221" s="280"/>
      <c r="N221" s="280">
        <v>10004.43</v>
      </c>
      <c r="O221" s="278"/>
      <c r="P221" s="278"/>
      <c r="Q221" s="278">
        <v>-120486.21</v>
      </c>
      <c r="R221" s="278">
        <v>180573.14</v>
      </c>
      <c r="S221" s="54"/>
      <c r="T221" s="54"/>
      <c r="U221" s="54">
        <v>98.18</v>
      </c>
      <c r="V221" s="54"/>
      <c r="W221" s="54">
        <v>6447504.1200000001</v>
      </c>
      <c r="X221" s="54"/>
      <c r="Y221" s="54">
        <v>168307.61</v>
      </c>
      <c r="Z221" s="281">
        <v>6506453.1200000001</v>
      </c>
      <c r="AA221" s="281"/>
      <c r="AB221" s="281"/>
      <c r="AC221" s="281"/>
      <c r="AD221" s="281">
        <v>146562.85999999999</v>
      </c>
      <c r="AE221" s="281"/>
      <c r="AF221" s="281"/>
      <c r="AG221" s="281"/>
      <c r="AH221" s="281"/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S222"/>
  <sheetViews>
    <sheetView topLeftCell="AE1" zoomScale="50" zoomScaleNormal="50" workbookViewId="0">
      <pane ySplit="3" topLeftCell="A4" activePane="bottomLeft" state="frozen"/>
      <selection pane="bottomLeft" activeCell="AQ7" sqref="AQ7"/>
    </sheetView>
  </sheetViews>
  <sheetFormatPr defaultRowHeight="14.25" x14ac:dyDescent="0.2"/>
  <cols>
    <col min="1" max="1" width="6.75" style="62" bestFit="1" customWidth="1"/>
    <col min="2" max="2" width="14.625" style="62" customWidth="1"/>
    <col min="3" max="3" width="7.5" style="62" bestFit="1" customWidth="1"/>
    <col min="4" max="4" width="44.625" style="62" bestFit="1" customWidth="1"/>
    <col min="5" max="5" width="60.25" style="56" bestFit="1" customWidth="1"/>
    <col min="6" max="6" width="31.875" style="127" bestFit="1" customWidth="1"/>
    <col min="7" max="7" width="31" style="127" bestFit="1" customWidth="1"/>
    <col min="8" max="8" width="22.75" style="127" bestFit="1" customWidth="1"/>
    <col min="9" max="9" width="22.5" style="127" bestFit="1" customWidth="1"/>
    <col min="10" max="10" width="15.875" style="56" bestFit="1" customWidth="1"/>
    <col min="11" max="11" width="15" style="56" bestFit="1" customWidth="1"/>
    <col min="12" max="12" width="14.625" style="56" bestFit="1" customWidth="1"/>
    <col min="13" max="13" width="20.375" style="128" bestFit="1" customWidth="1"/>
    <col min="14" max="14" width="20.25" style="128" bestFit="1" customWidth="1"/>
    <col min="15" max="15" width="16.625" style="128" bestFit="1" customWidth="1"/>
    <col min="16" max="16" width="18.875" style="128" bestFit="1" customWidth="1"/>
    <col min="17" max="17" width="18.125" style="128" bestFit="1" customWidth="1"/>
    <col min="18" max="18" width="20.125" style="56" bestFit="1" customWidth="1"/>
    <col min="19" max="19" width="22.375" style="56" bestFit="1" customWidth="1"/>
    <col min="20" max="20" width="26.5" style="56" bestFit="1" customWidth="1"/>
    <col min="21" max="21" width="26.625" style="56" bestFit="1" customWidth="1"/>
    <col min="22" max="22" width="15" style="100" bestFit="1" customWidth="1"/>
    <col min="23" max="23" width="42.875" style="100" bestFit="1" customWidth="1"/>
    <col min="24" max="24" width="43.625" style="100" bestFit="1" customWidth="1"/>
    <col min="25" max="25" width="27.75" style="100" bestFit="1" customWidth="1"/>
    <col min="26" max="26" width="37.25" style="100" bestFit="1" customWidth="1"/>
    <col min="27" max="27" width="53.125" style="100" bestFit="1" customWidth="1"/>
    <col min="28" max="28" width="14.625" style="100" bestFit="1" customWidth="1"/>
    <col min="29" max="29" width="19.125" style="129" bestFit="1" customWidth="1"/>
    <col min="30" max="30" width="23.375" style="129" bestFit="1" customWidth="1"/>
    <col min="31" max="31" width="25.5" style="129" bestFit="1" customWidth="1"/>
    <col min="32" max="32" width="23.875" style="129" bestFit="1" customWidth="1"/>
    <col min="33" max="33" width="41" style="129" bestFit="1" customWidth="1"/>
    <col min="34" max="34" width="29.625" style="129" bestFit="1" customWidth="1"/>
    <col min="35" max="38" width="29.625" style="129" customWidth="1"/>
    <col min="39" max="39" width="16.5" style="85" bestFit="1" customWidth="1"/>
    <col min="40" max="40" width="15.25" style="21" bestFit="1" customWidth="1"/>
    <col min="41" max="41" width="15.25" style="86" bestFit="1" customWidth="1"/>
    <col min="42" max="42" width="15.25" style="24" bestFit="1" customWidth="1"/>
    <col min="43" max="43" width="15.25" style="25" bestFit="1" customWidth="1"/>
    <col min="44" max="44" width="15.25" style="16" bestFit="1" customWidth="1"/>
    <col min="45" max="45" width="17.875" style="84" bestFit="1" customWidth="1"/>
    <col min="46" max="16384" width="9" style="84"/>
  </cols>
  <sheetData>
    <row r="1" spans="1:44" x14ac:dyDescent="0.2">
      <c r="D1" s="62" t="s">
        <v>591</v>
      </c>
      <c r="E1" s="278" t="s">
        <v>591</v>
      </c>
      <c r="F1" s="279" t="s">
        <v>1440</v>
      </c>
      <c r="G1" s="279" t="s">
        <v>1441</v>
      </c>
      <c r="H1" s="279" t="s">
        <v>1442</v>
      </c>
      <c r="I1" s="279" t="s">
        <v>1443</v>
      </c>
      <c r="J1" s="278" t="s">
        <v>1444</v>
      </c>
      <c r="K1" s="278" t="s">
        <v>1445</v>
      </c>
      <c r="L1" s="278" t="s">
        <v>1446</v>
      </c>
      <c r="M1" s="278" t="s">
        <v>1447</v>
      </c>
      <c r="N1" s="278" t="s">
        <v>1448</v>
      </c>
      <c r="O1" s="280" t="s">
        <v>1449</v>
      </c>
      <c r="P1" s="280" t="s">
        <v>1450</v>
      </c>
      <c r="Q1" s="280" t="s">
        <v>1451</v>
      </c>
      <c r="R1" s="280" t="s">
        <v>1452</v>
      </c>
      <c r="S1" s="278" t="s">
        <v>1453</v>
      </c>
      <c r="T1" s="278" t="s">
        <v>1454</v>
      </c>
      <c r="U1" s="278" t="s">
        <v>1455</v>
      </c>
      <c r="V1" s="278" t="s">
        <v>1456</v>
      </c>
      <c r="W1" s="54" t="s">
        <v>1457</v>
      </c>
      <c r="X1" s="54" t="s">
        <v>1458</v>
      </c>
      <c r="Y1" s="54" t="s">
        <v>1459</v>
      </c>
      <c r="Z1" s="54" t="s">
        <v>1460</v>
      </c>
      <c r="AA1" s="54" t="s">
        <v>1461</v>
      </c>
      <c r="AB1" s="54" t="s">
        <v>1462</v>
      </c>
      <c r="AC1" s="54" t="s">
        <v>1463</v>
      </c>
      <c r="AD1" s="281" t="s">
        <v>1464</v>
      </c>
      <c r="AE1" s="281" t="s">
        <v>1465</v>
      </c>
      <c r="AF1" s="281" t="s">
        <v>1466</v>
      </c>
      <c r="AG1" s="281" t="s">
        <v>1467</v>
      </c>
      <c r="AH1" s="281" t="s">
        <v>1468</v>
      </c>
      <c r="AI1" s="281" t="s">
        <v>1469</v>
      </c>
      <c r="AJ1" s="281" t="s">
        <v>1470</v>
      </c>
      <c r="AK1" s="281" t="s">
        <v>1471</v>
      </c>
      <c r="AL1" s="281" t="s">
        <v>1472</v>
      </c>
      <c r="AM1" s="85" t="s">
        <v>6</v>
      </c>
      <c r="AN1" s="21" t="s">
        <v>7</v>
      </c>
      <c r="AO1" s="86" t="s">
        <v>8</v>
      </c>
      <c r="AP1" s="22" t="s">
        <v>9</v>
      </c>
      <c r="AQ1" s="23" t="s">
        <v>10</v>
      </c>
      <c r="AR1" s="71" t="s">
        <v>11</v>
      </c>
    </row>
    <row r="2" spans="1:44" x14ac:dyDescent="0.2">
      <c r="D2" s="62" t="s">
        <v>592</v>
      </c>
      <c r="E2" s="278" t="s">
        <v>592</v>
      </c>
      <c r="F2" s="279" t="s">
        <v>1473</v>
      </c>
      <c r="G2" s="279" t="s">
        <v>1474</v>
      </c>
      <c r="H2" s="279" t="s">
        <v>1475</v>
      </c>
      <c r="I2" s="279" t="s">
        <v>1476</v>
      </c>
      <c r="J2" s="278" t="s">
        <v>1477</v>
      </c>
      <c r="K2" s="278" t="s">
        <v>1478</v>
      </c>
      <c r="L2" s="278" t="s">
        <v>1479</v>
      </c>
      <c r="M2" s="278" t="s">
        <v>1480</v>
      </c>
      <c r="N2" s="278" t="s">
        <v>1481</v>
      </c>
      <c r="O2" s="280" t="s">
        <v>1482</v>
      </c>
      <c r="P2" s="280" t="s">
        <v>1483</v>
      </c>
      <c r="Q2" s="280" t="s">
        <v>1484</v>
      </c>
      <c r="R2" s="280" t="s">
        <v>1485</v>
      </c>
      <c r="S2" s="278" t="s">
        <v>1486</v>
      </c>
      <c r="T2" s="278" t="s">
        <v>1487</v>
      </c>
      <c r="U2" s="278" t="s">
        <v>1488</v>
      </c>
      <c r="V2" s="278" t="s">
        <v>1489</v>
      </c>
      <c r="W2" s="54" t="s">
        <v>1490</v>
      </c>
      <c r="X2" s="54" t="s">
        <v>1491</v>
      </c>
      <c r="Y2" s="54" t="s">
        <v>1492</v>
      </c>
      <c r="Z2" s="54" t="s">
        <v>1493</v>
      </c>
      <c r="AA2" s="54" t="s">
        <v>1494</v>
      </c>
      <c r="AB2" s="54" t="s">
        <v>1495</v>
      </c>
      <c r="AC2" s="54" t="s">
        <v>1496</v>
      </c>
      <c r="AD2" s="281" t="s">
        <v>1497</v>
      </c>
      <c r="AE2" s="281" t="s">
        <v>1498</v>
      </c>
      <c r="AF2" s="281" t="s">
        <v>1499</v>
      </c>
      <c r="AG2" s="281" t="s">
        <v>1500</v>
      </c>
      <c r="AH2" s="281" t="s">
        <v>1501</v>
      </c>
      <c r="AI2" s="281" t="s">
        <v>1502</v>
      </c>
      <c r="AJ2" s="281" t="s">
        <v>1503</v>
      </c>
      <c r="AK2" s="281" t="s">
        <v>1504</v>
      </c>
      <c r="AL2" s="281" t="s">
        <v>1505</v>
      </c>
    </row>
    <row r="3" spans="1:44" x14ac:dyDescent="0.2">
      <c r="B3" s="62" t="s">
        <v>57</v>
      </c>
      <c r="D3" s="62" t="s">
        <v>593</v>
      </c>
      <c r="E3" s="278" t="s">
        <v>593</v>
      </c>
      <c r="F3" s="279">
        <v>137324525.96000001</v>
      </c>
      <c r="G3" s="279">
        <v>18124565.219999999</v>
      </c>
      <c r="H3" s="279">
        <v>33865020.609999999</v>
      </c>
      <c r="I3" s="279">
        <v>97611</v>
      </c>
      <c r="J3" s="278">
        <v>0</v>
      </c>
      <c r="K3" s="278">
        <v>203456164.44</v>
      </c>
      <c r="L3" s="278">
        <v>93905556.650000006</v>
      </c>
      <c r="M3" s="278">
        <v>0</v>
      </c>
      <c r="N3" s="278">
        <v>0</v>
      </c>
      <c r="O3" s="280">
        <v>3464582.83</v>
      </c>
      <c r="P3" s="280">
        <v>19401652.710000001</v>
      </c>
      <c r="Q3" s="280">
        <v>3355752.84</v>
      </c>
      <c r="R3" s="280">
        <v>863173.71</v>
      </c>
      <c r="S3" s="278">
        <v>4939197.72</v>
      </c>
      <c r="T3" s="278">
        <v>-5721367.46</v>
      </c>
      <c r="U3" s="278">
        <v>-7805309.8200000003</v>
      </c>
      <c r="V3" s="278">
        <v>520235582.10000002</v>
      </c>
      <c r="W3" s="54">
        <v>225588449.75999999</v>
      </c>
      <c r="X3" s="54">
        <v>8896664.1400000006</v>
      </c>
      <c r="Y3" s="54">
        <v>235629.85</v>
      </c>
      <c r="Z3" s="54">
        <v>452156.45</v>
      </c>
      <c r="AA3" s="54">
        <v>206595118.66</v>
      </c>
      <c r="AB3" s="54">
        <v>2000</v>
      </c>
      <c r="AC3" s="54">
        <v>32727642.07</v>
      </c>
      <c r="AD3" s="281">
        <v>291409244.29000002</v>
      </c>
      <c r="AE3" s="281">
        <v>14950</v>
      </c>
      <c r="AF3" s="281">
        <v>546113.4</v>
      </c>
      <c r="AG3" s="281">
        <v>138952</v>
      </c>
      <c r="AH3" s="281">
        <v>123444946.73</v>
      </c>
      <c r="AI3" s="281">
        <v>34250797.329999998</v>
      </c>
      <c r="AJ3" s="281">
        <v>1061363.76</v>
      </c>
      <c r="AK3" s="281">
        <v>114272.99</v>
      </c>
      <c r="AL3" s="281">
        <v>1497393.17</v>
      </c>
      <c r="AM3" s="85">
        <f>SUM(AM4:AM222)</f>
        <v>189104639.58000007</v>
      </c>
      <c r="AN3" s="21">
        <f t="shared" ref="AN3:AR3" si="0">SUM(AN4:AN222)</f>
        <v>27071097.090000015</v>
      </c>
      <c r="AO3" s="86">
        <f t="shared" si="0"/>
        <v>162033542.49000007</v>
      </c>
      <c r="AP3" s="24">
        <f t="shared" si="0"/>
        <v>469299921.72000021</v>
      </c>
      <c r="AQ3" s="25">
        <f t="shared" si="0"/>
        <v>447200420.57000011</v>
      </c>
      <c r="AR3" s="16">
        <f t="shared" si="0"/>
        <v>22099501.149999999</v>
      </c>
    </row>
    <row r="4" spans="1:44" x14ac:dyDescent="0.2">
      <c r="D4" s="56" t="s">
        <v>12</v>
      </c>
      <c r="E4" s="278" t="s">
        <v>12</v>
      </c>
      <c r="F4" s="279">
        <v>29958.11</v>
      </c>
      <c r="G4" s="279"/>
      <c r="H4" s="279">
        <v>0</v>
      </c>
      <c r="I4" s="279"/>
      <c r="J4" s="278"/>
      <c r="K4" s="278">
        <v>528974.61</v>
      </c>
      <c r="L4" s="278">
        <v>469353.46</v>
      </c>
      <c r="M4" s="278"/>
      <c r="N4" s="278"/>
      <c r="O4" s="280"/>
      <c r="P4" s="280"/>
      <c r="Q4" s="280"/>
      <c r="R4" s="280">
        <v>18110</v>
      </c>
      <c r="S4" s="278"/>
      <c r="T4" s="278"/>
      <c r="U4" s="278"/>
      <c r="V4" s="278">
        <v>2280907.04</v>
      </c>
      <c r="W4" s="54"/>
      <c r="X4" s="54"/>
      <c r="Y4" s="54">
        <v>11028.29</v>
      </c>
      <c r="Z4" s="54"/>
      <c r="AA4" s="54">
        <v>1196523.5</v>
      </c>
      <c r="AB4" s="54"/>
      <c r="AC4" s="54">
        <v>218978.86</v>
      </c>
      <c r="AD4" s="281">
        <v>1204333.5</v>
      </c>
      <c r="AE4" s="281"/>
      <c r="AF4" s="281">
        <v>16828.400000000001</v>
      </c>
      <c r="AG4" s="281"/>
      <c r="AH4" s="281">
        <v>233740.44</v>
      </c>
      <c r="AI4" s="281">
        <v>107410.59</v>
      </c>
      <c r="AJ4" s="281"/>
      <c r="AK4" s="281"/>
      <c r="AL4" s="281"/>
      <c r="AM4" s="85">
        <f t="shared" ref="AM4:AM67" si="1">SUM(F4:I4)</f>
        <v>29958.11</v>
      </c>
      <c r="AN4" s="21">
        <f>SUM(O4:R4)</f>
        <v>18110</v>
      </c>
      <c r="AO4" s="86">
        <f>AM4-AN4</f>
        <v>11848.11</v>
      </c>
      <c r="AP4" s="24">
        <f>SUM(W4:AC4)</f>
        <v>1426530.65</v>
      </c>
      <c r="AQ4" s="25">
        <f>SUM(AD4:AL4)</f>
        <v>1562312.93</v>
      </c>
      <c r="AR4" s="16">
        <f>AP4-AQ4</f>
        <v>-135782.28000000003</v>
      </c>
    </row>
    <row r="5" spans="1:44" x14ac:dyDescent="0.2">
      <c r="D5" s="56" t="s">
        <v>1425</v>
      </c>
      <c r="E5" s="278" t="s">
        <v>1506</v>
      </c>
      <c r="F5" s="279">
        <v>153.9</v>
      </c>
      <c r="G5" s="279">
        <v>12000</v>
      </c>
      <c r="H5" s="279">
        <v>0</v>
      </c>
      <c r="I5" s="279">
        <v>0</v>
      </c>
      <c r="J5" s="278"/>
      <c r="K5" s="278">
        <v>4038950.91</v>
      </c>
      <c r="L5" s="278">
        <v>7401.84</v>
      </c>
      <c r="M5" s="278"/>
      <c r="N5" s="278"/>
      <c r="O5" s="280">
        <v>15700</v>
      </c>
      <c r="P5" s="280">
        <v>7615.01</v>
      </c>
      <c r="Q5" s="280"/>
      <c r="R5" s="280">
        <v>0</v>
      </c>
      <c r="S5" s="278"/>
      <c r="T5" s="278"/>
      <c r="U5" s="278">
        <v>-1175873.6200000001</v>
      </c>
      <c r="V5" s="278">
        <v>4905540</v>
      </c>
      <c r="W5" s="54"/>
      <c r="X5" s="54"/>
      <c r="Y5" s="54">
        <v>8.4600000000000009</v>
      </c>
      <c r="Z5" s="54"/>
      <c r="AA5" s="54">
        <v>660450</v>
      </c>
      <c r="AB5" s="54"/>
      <c r="AC5" s="54">
        <v>856087.37</v>
      </c>
      <c r="AD5" s="281">
        <v>730450</v>
      </c>
      <c r="AE5" s="281">
        <v>14950</v>
      </c>
      <c r="AF5" s="281"/>
      <c r="AG5" s="281"/>
      <c r="AH5" s="281">
        <v>359912.19</v>
      </c>
      <c r="AI5" s="281">
        <v>105708.38</v>
      </c>
      <c r="AJ5" s="281"/>
      <c r="AK5" s="281"/>
      <c r="AL5" s="281"/>
      <c r="AM5" s="85">
        <f t="shared" si="1"/>
        <v>12153.9</v>
      </c>
      <c r="AN5" s="21">
        <f t="shared" ref="AN5:AN68" si="2">SUM(O5:R5)</f>
        <v>23315.010000000002</v>
      </c>
      <c r="AO5" s="86">
        <f t="shared" ref="AO5:AO68" si="3">AM5-AN5</f>
        <v>-11161.110000000002</v>
      </c>
      <c r="AP5" s="24">
        <f t="shared" ref="AP5:AP68" si="4">SUM(W5:AC5)</f>
        <v>1516545.83</v>
      </c>
      <c r="AQ5" s="25">
        <f t="shared" ref="AQ5:AQ68" si="5">SUM(AD5:AL5)</f>
        <v>1211020.5699999998</v>
      </c>
      <c r="AR5" s="16">
        <f t="shared" ref="AR5:AR68" si="6">AP5-AQ5</f>
        <v>305525.26000000024</v>
      </c>
    </row>
    <row r="6" spans="1:44" x14ac:dyDescent="0.2">
      <c r="D6" s="56" t="s">
        <v>13</v>
      </c>
      <c r="E6" s="278" t="s">
        <v>1425</v>
      </c>
      <c r="F6" s="279">
        <v>37908.910000000003</v>
      </c>
      <c r="G6" s="279">
        <v>36520.71</v>
      </c>
      <c r="H6" s="279"/>
      <c r="I6" s="279">
        <v>44120</v>
      </c>
      <c r="J6" s="278"/>
      <c r="K6" s="278">
        <v>1</v>
      </c>
      <c r="L6" s="278">
        <v>2</v>
      </c>
      <c r="M6" s="278"/>
      <c r="N6" s="278"/>
      <c r="O6" s="280"/>
      <c r="P6" s="280">
        <v>85567.33</v>
      </c>
      <c r="Q6" s="280"/>
      <c r="R6" s="280">
        <v>10004.43</v>
      </c>
      <c r="S6" s="278"/>
      <c r="T6" s="278"/>
      <c r="U6" s="278">
        <v>-120486.21</v>
      </c>
      <c r="V6" s="278">
        <v>180573.14</v>
      </c>
      <c r="W6" s="54"/>
      <c r="X6" s="54"/>
      <c r="Y6" s="54">
        <v>98.18</v>
      </c>
      <c r="Z6" s="54"/>
      <c r="AA6" s="54">
        <v>6447504.1200000001</v>
      </c>
      <c r="AB6" s="54"/>
      <c r="AC6" s="54">
        <v>168307.61</v>
      </c>
      <c r="AD6" s="281">
        <v>6506453.1200000001</v>
      </c>
      <c r="AE6" s="281"/>
      <c r="AF6" s="281"/>
      <c r="AG6" s="281"/>
      <c r="AH6" s="281">
        <v>146562.85999999999</v>
      </c>
      <c r="AI6" s="281"/>
      <c r="AJ6" s="281"/>
      <c r="AK6" s="281"/>
      <c r="AL6" s="281"/>
      <c r="AM6" s="85">
        <f t="shared" si="1"/>
        <v>118549.62</v>
      </c>
      <c r="AN6" s="21">
        <f t="shared" si="2"/>
        <v>95571.760000000009</v>
      </c>
      <c r="AO6" s="86">
        <f t="shared" si="3"/>
        <v>22977.859999999986</v>
      </c>
      <c r="AP6" s="24">
        <f t="shared" si="4"/>
        <v>6615909.9100000001</v>
      </c>
      <c r="AQ6" s="25">
        <f t="shared" si="5"/>
        <v>6653015.9800000004</v>
      </c>
      <c r="AR6" s="16">
        <f t="shared" si="6"/>
        <v>-37106.070000000298</v>
      </c>
    </row>
    <row r="7" spans="1:44" x14ac:dyDescent="0.2">
      <c r="D7" s="56" t="s">
        <v>14</v>
      </c>
      <c r="E7" s="278" t="s">
        <v>14</v>
      </c>
      <c r="F7" s="279">
        <v>176980.43</v>
      </c>
      <c r="G7" s="279">
        <v>15000</v>
      </c>
      <c r="H7" s="279"/>
      <c r="I7" s="279"/>
      <c r="J7" s="278"/>
      <c r="K7" s="278">
        <v>702028.99</v>
      </c>
      <c r="L7" s="278">
        <v>576344.73</v>
      </c>
      <c r="M7" s="278"/>
      <c r="N7" s="278"/>
      <c r="O7" s="280"/>
      <c r="P7" s="280"/>
      <c r="Q7" s="280"/>
      <c r="R7" s="280">
        <v>0</v>
      </c>
      <c r="S7" s="278"/>
      <c r="T7" s="278"/>
      <c r="U7" s="278">
        <v>-1631198.13</v>
      </c>
      <c r="V7" s="278">
        <v>3116375.39</v>
      </c>
      <c r="W7" s="54">
        <v>2925.61</v>
      </c>
      <c r="X7" s="54"/>
      <c r="Y7" s="54">
        <v>160.4</v>
      </c>
      <c r="Z7" s="54"/>
      <c r="AA7" s="54">
        <v>848503.4</v>
      </c>
      <c r="AB7" s="54"/>
      <c r="AC7" s="54">
        <v>675750.9</v>
      </c>
      <c r="AD7" s="281">
        <v>1296573.68</v>
      </c>
      <c r="AE7" s="281"/>
      <c r="AF7" s="281"/>
      <c r="AG7" s="281"/>
      <c r="AH7" s="281">
        <v>30320.62</v>
      </c>
      <c r="AI7" s="281">
        <v>188409.12</v>
      </c>
      <c r="AJ7" s="281"/>
      <c r="AK7" s="281"/>
      <c r="AL7" s="281"/>
      <c r="AM7" s="85">
        <f t="shared" si="1"/>
        <v>191980.43</v>
      </c>
      <c r="AN7" s="21">
        <f t="shared" si="2"/>
        <v>0</v>
      </c>
      <c r="AO7" s="86">
        <f t="shared" si="3"/>
        <v>191980.43</v>
      </c>
      <c r="AP7" s="24">
        <f t="shared" si="4"/>
        <v>1527340.31</v>
      </c>
      <c r="AQ7" s="25">
        <f t="shared" si="5"/>
        <v>1515303.42</v>
      </c>
      <c r="AR7" s="16">
        <f t="shared" si="6"/>
        <v>12036.89000000013</v>
      </c>
    </row>
    <row r="8" spans="1:44" x14ac:dyDescent="0.2">
      <c r="D8" s="56" t="s">
        <v>15</v>
      </c>
      <c r="E8" s="278" t="s">
        <v>15</v>
      </c>
      <c r="F8" s="279">
        <v>117757.72</v>
      </c>
      <c r="G8" s="279"/>
      <c r="H8" s="279">
        <v>125254</v>
      </c>
      <c r="I8" s="279"/>
      <c r="J8" s="278"/>
      <c r="K8" s="278">
        <v>271615.26</v>
      </c>
      <c r="L8" s="278">
        <v>406618.61</v>
      </c>
      <c r="M8" s="278"/>
      <c r="N8" s="278"/>
      <c r="O8" s="280"/>
      <c r="P8" s="280"/>
      <c r="Q8" s="280"/>
      <c r="R8" s="280">
        <v>-1392767.65</v>
      </c>
      <c r="S8" s="278"/>
      <c r="T8" s="278">
        <v>2351172.4700000002</v>
      </c>
      <c r="U8" s="278">
        <v>-3794489.13</v>
      </c>
      <c r="V8" s="278">
        <v>2450442</v>
      </c>
      <c r="W8" s="54"/>
      <c r="X8" s="54"/>
      <c r="Y8" s="54">
        <v>324.29000000000002</v>
      </c>
      <c r="Z8" s="54"/>
      <c r="AA8" s="54">
        <v>708834</v>
      </c>
      <c r="AB8" s="54"/>
      <c r="AC8" s="54">
        <v>1815533.61</v>
      </c>
      <c r="AD8" s="281">
        <v>879209.75</v>
      </c>
      <c r="AE8" s="281"/>
      <c r="AF8" s="281"/>
      <c r="AG8" s="281"/>
      <c r="AH8" s="281">
        <v>210120.86</v>
      </c>
      <c r="AI8" s="281">
        <v>128473.39</v>
      </c>
      <c r="AJ8" s="281"/>
      <c r="AK8" s="281"/>
      <c r="AL8" s="281"/>
      <c r="AM8" s="85">
        <f t="shared" si="1"/>
        <v>243011.72</v>
      </c>
      <c r="AN8" s="21">
        <f t="shared" si="2"/>
        <v>-1392767.65</v>
      </c>
      <c r="AO8" s="86">
        <f t="shared" si="3"/>
        <v>1635779.3699999999</v>
      </c>
      <c r="AP8" s="24">
        <f t="shared" si="4"/>
        <v>2524691.9000000004</v>
      </c>
      <c r="AQ8" s="25">
        <f t="shared" si="5"/>
        <v>1217803.9999999998</v>
      </c>
      <c r="AR8" s="16">
        <f t="shared" si="6"/>
        <v>1306887.9000000006</v>
      </c>
    </row>
    <row r="9" spans="1:44" ht="15" thickBot="1" x14ac:dyDescent="0.25">
      <c r="D9" s="56" t="s">
        <v>16</v>
      </c>
      <c r="E9" s="278" t="s">
        <v>16</v>
      </c>
      <c r="F9" s="279">
        <v>13656.72</v>
      </c>
      <c r="G9" s="279"/>
      <c r="H9" s="279"/>
      <c r="I9" s="279"/>
      <c r="J9" s="278"/>
      <c r="K9" s="278">
        <v>720000.9</v>
      </c>
      <c r="L9" s="278">
        <v>280996.96999999997</v>
      </c>
      <c r="M9" s="278"/>
      <c r="N9" s="278"/>
      <c r="O9" s="280"/>
      <c r="P9" s="280">
        <v>0</v>
      </c>
      <c r="Q9" s="280"/>
      <c r="R9" s="280">
        <v>0</v>
      </c>
      <c r="S9" s="278"/>
      <c r="T9" s="278"/>
      <c r="U9" s="278"/>
      <c r="V9" s="278">
        <v>412000</v>
      </c>
      <c r="W9" s="54"/>
      <c r="X9" s="54"/>
      <c r="Y9" s="54">
        <v>34.72</v>
      </c>
      <c r="Z9" s="54"/>
      <c r="AA9" s="54">
        <v>1816594</v>
      </c>
      <c r="AB9" s="54">
        <v>2000</v>
      </c>
      <c r="AC9" s="54">
        <v>362631</v>
      </c>
      <c r="AD9" s="281">
        <v>1707894</v>
      </c>
      <c r="AE9" s="281"/>
      <c r="AF9" s="281"/>
      <c r="AG9" s="281"/>
      <c r="AH9" s="281">
        <v>456917</v>
      </c>
      <c r="AI9" s="281">
        <v>114962.5</v>
      </c>
      <c r="AJ9" s="281"/>
      <c r="AK9" s="281"/>
      <c r="AL9" s="281"/>
      <c r="AM9" s="85">
        <f t="shared" si="1"/>
        <v>13656.72</v>
      </c>
      <c r="AN9" s="21">
        <f t="shared" si="2"/>
        <v>0</v>
      </c>
      <c r="AO9" s="86">
        <f t="shared" si="3"/>
        <v>13656.72</v>
      </c>
      <c r="AP9" s="24">
        <f t="shared" si="4"/>
        <v>2181259.7199999997</v>
      </c>
      <c r="AQ9" s="25">
        <f t="shared" si="5"/>
        <v>2279773.5</v>
      </c>
      <c r="AR9" s="16">
        <f t="shared" si="6"/>
        <v>-98513.780000000261</v>
      </c>
    </row>
    <row r="10" spans="1:44" ht="15" thickBot="1" x14ac:dyDescent="0.25">
      <c r="A10" s="62" t="s">
        <v>302</v>
      </c>
      <c r="B10" s="62" t="s">
        <v>43</v>
      </c>
      <c r="C10" s="88">
        <v>6923</v>
      </c>
      <c r="D10" s="89" t="s">
        <v>1427</v>
      </c>
      <c r="E10" s="278" t="s">
        <v>1507</v>
      </c>
      <c r="F10" s="279">
        <v>921977.51</v>
      </c>
      <c r="G10" s="279">
        <v>206865.45</v>
      </c>
      <c r="H10" s="279">
        <v>455918.83</v>
      </c>
      <c r="I10" s="279"/>
      <c r="J10" s="278"/>
      <c r="K10" s="278">
        <v>106722</v>
      </c>
      <c r="L10" s="278">
        <v>848649.08</v>
      </c>
      <c r="M10" s="278"/>
      <c r="N10" s="278"/>
      <c r="O10" s="280">
        <v>8500</v>
      </c>
      <c r="P10" s="280">
        <v>125351.02</v>
      </c>
      <c r="Q10" s="280">
        <v>37156.9</v>
      </c>
      <c r="R10" s="280"/>
      <c r="S10" s="278"/>
      <c r="T10" s="278"/>
      <c r="U10" s="278">
        <v>224318.56</v>
      </c>
      <c r="V10" s="278">
        <v>1691218.36</v>
      </c>
      <c r="W10" s="54">
        <v>933093.28</v>
      </c>
      <c r="X10" s="54"/>
      <c r="Y10" s="54">
        <v>1724.58</v>
      </c>
      <c r="Z10" s="54"/>
      <c r="AA10" s="54">
        <v>1987314.5</v>
      </c>
      <c r="AB10" s="54"/>
      <c r="AC10" s="54">
        <v>309778</v>
      </c>
      <c r="AD10" s="281">
        <v>1763232.5</v>
      </c>
      <c r="AE10" s="281"/>
      <c r="AF10" s="281"/>
      <c r="AG10" s="281"/>
      <c r="AH10" s="281">
        <v>702302.08</v>
      </c>
      <c r="AI10" s="281">
        <v>122318.22</v>
      </c>
      <c r="AJ10" s="281"/>
      <c r="AK10" s="281"/>
      <c r="AL10" s="281"/>
      <c r="AM10" s="85">
        <f t="shared" si="1"/>
        <v>1584761.79</v>
      </c>
      <c r="AN10" s="21">
        <f t="shared" si="2"/>
        <v>171007.92</v>
      </c>
      <c r="AO10" s="86">
        <f t="shared" si="3"/>
        <v>1413753.87</v>
      </c>
      <c r="AP10" s="24">
        <f t="shared" si="4"/>
        <v>3231910.36</v>
      </c>
      <c r="AQ10" s="25">
        <f t="shared" si="5"/>
        <v>2587852.8000000003</v>
      </c>
      <c r="AR10" s="16">
        <f t="shared" si="6"/>
        <v>644057.55999999959</v>
      </c>
    </row>
    <row r="11" spans="1:44" ht="15" thickBot="1" x14ac:dyDescent="0.25">
      <c r="A11" s="62" t="s">
        <v>302</v>
      </c>
      <c r="B11" s="62" t="s">
        <v>43</v>
      </c>
      <c r="C11" s="88">
        <v>7817</v>
      </c>
      <c r="D11" s="89" t="s">
        <v>818</v>
      </c>
      <c r="E11" s="278" t="s">
        <v>1508</v>
      </c>
      <c r="F11" s="279">
        <v>632528.64000000001</v>
      </c>
      <c r="G11" s="279">
        <v>160780.35</v>
      </c>
      <c r="H11" s="279">
        <v>908690.49</v>
      </c>
      <c r="I11" s="279"/>
      <c r="J11" s="278"/>
      <c r="K11" s="278">
        <v>315575.64</v>
      </c>
      <c r="L11" s="278">
        <v>1018984.68</v>
      </c>
      <c r="M11" s="278"/>
      <c r="N11" s="278"/>
      <c r="O11" s="280"/>
      <c r="P11" s="280">
        <v>126572.95</v>
      </c>
      <c r="Q11" s="280">
        <v>15000</v>
      </c>
      <c r="R11" s="280"/>
      <c r="S11" s="278"/>
      <c r="T11" s="278"/>
      <c r="U11" s="278">
        <v>-18408.95</v>
      </c>
      <c r="V11" s="278">
        <v>1534772.11</v>
      </c>
      <c r="W11" s="54">
        <v>1913519.73</v>
      </c>
      <c r="X11" s="54"/>
      <c r="Y11" s="54">
        <v>5638.61</v>
      </c>
      <c r="Z11" s="54"/>
      <c r="AA11" s="54">
        <v>1005623.5</v>
      </c>
      <c r="AB11" s="54"/>
      <c r="AC11" s="54">
        <v>141800</v>
      </c>
      <c r="AD11" s="281">
        <v>1763558.5</v>
      </c>
      <c r="AE11" s="281"/>
      <c r="AF11" s="281"/>
      <c r="AG11" s="281"/>
      <c r="AH11" s="281">
        <v>634044.32999999996</v>
      </c>
      <c r="AI11" s="281">
        <v>88098.85</v>
      </c>
      <c r="AJ11" s="281"/>
      <c r="AK11" s="281"/>
      <c r="AL11" s="281"/>
      <c r="AM11" s="85">
        <f t="shared" si="1"/>
        <v>1701999.48</v>
      </c>
      <c r="AN11" s="21">
        <f t="shared" si="2"/>
        <v>141572.95000000001</v>
      </c>
      <c r="AO11" s="86">
        <f t="shared" si="3"/>
        <v>1560426.53</v>
      </c>
      <c r="AP11" s="24">
        <f t="shared" si="4"/>
        <v>3066581.84</v>
      </c>
      <c r="AQ11" s="25">
        <f t="shared" si="5"/>
        <v>2485701.6800000002</v>
      </c>
      <c r="AR11" s="16">
        <f t="shared" si="6"/>
        <v>580880.15999999968</v>
      </c>
    </row>
    <row r="12" spans="1:44" ht="15" thickBot="1" x14ac:dyDescent="0.25">
      <c r="A12" s="62" t="s">
        <v>302</v>
      </c>
      <c r="B12" s="62" t="s">
        <v>43</v>
      </c>
      <c r="C12" s="88">
        <v>11016</v>
      </c>
      <c r="D12" s="89" t="s">
        <v>819</v>
      </c>
      <c r="E12" s="278" t="s">
        <v>1509</v>
      </c>
      <c r="F12" s="279">
        <v>3253192.89</v>
      </c>
      <c r="G12" s="279">
        <v>6300</v>
      </c>
      <c r="H12" s="279">
        <v>659629.43000000005</v>
      </c>
      <c r="I12" s="279"/>
      <c r="J12" s="278"/>
      <c r="K12" s="278">
        <v>908154.97</v>
      </c>
      <c r="L12" s="278">
        <v>469077.64</v>
      </c>
      <c r="M12" s="278"/>
      <c r="N12" s="278"/>
      <c r="O12" s="280"/>
      <c r="P12" s="280">
        <v>128754.96</v>
      </c>
      <c r="Q12" s="280">
        <v>22037</v>
      </c>
      <c r="R12" s="280">
        <v>164814.38</v>
      </c>
      <c r="S12" s="278"/>
      <c r="T12" s="278"/>
      <c r="U12" s="278">
        <v>930474.91</v>
      </c>
      <c r="V12" s="278">
        <v>1567224.53</v>
      </c>
      <c r="W12" s="54">
        <v>1584299.48</v>
      </c>
      <c r="X12" s="54"/>
      <c r="Y12" s="54">
        <v>6713.34</v>
      </c>
      <c r="Z12" s="54"/>
      <c r="AA12" s="54">
        <v>1013858</v>
      </c>
      <c r="AB12" s="54"/>
      <c r="AC12" s="54">
        <v>153078</v>
      </c>
      <c r="AD12" s="281">
        <v>1776176</v>
      </c>
      <c r="AE12" s="281"/>
      <c r="AF12" s="281"/>
      <c r="AG12" s="281"/>
      <c r="AH12" s="281">
        <v>1028190.5</v>
      </c>
      <c r="AI12" s="281">
        <v>255196.08</v>
      </c>
      <c r="AJ12" s="281"/>
      <c r="AK12" s="281"/>
      <c r="AL12" s="281">
        <v>60169.2</v>
      </c>
      <c r="AM12" s="85">
        <f t="shared" si="1"/>
        <v>3919122.3200000003</v>
      </c>
      <c r="AN12" s="21">
        <f t="shared" si="2"/>
        <v>315606.34000000003</v>
      </c>
      <c r="AO12" s="86">
        <f t="shared" si="3"/>
        <v>3603515.9800000004</v>
      </c>
      <c r="AP12" s="24">
        <f t="shared" si="4"/>
        <v>2757948.8200000003</v>
      </c>
      <c r="AQ12" s="25">
        <f t="shared" si="5"/>
        <v>3119731.7800000003</v>
      </c>
      <c r="AR12" s="16">
        <f t="shared" si="6"/>
        <v>-361782.95999999996</v>
      </c>
    </row>
    <row r="13" spans="1:44" ht="15" thickBot="1" x14ac:dyDescent="0.25">
      <c r="A13" s="62" t="s">
        <v>302</v>
      </c>
      <c r="B13" s="62" t="s">
        <v>43</v>
      </c>
      <c r="C13" s="88">
        <v>5402</v>
      </c>
      <c r="D13" s="89" t="s">
        <v>820</v>
      </c>
      <c r="E13" s="278" t="s">
        <v>1510</v>
      </c>
      <c r="F13" s="279">
        <v>1431140.36</v>
      </c>
      <c r="G13" s="279">
        <v>36983.35</v>
      </c>
      <c r="H13" s="279">
        <v>267917.58</v>
      </c>
      <c r="I13" s="279"/>
      <c r="J13" s="278"/>
      <c r="K13" s="278">
        <v>74801.990000000005</v>
      </c>
      <c r="L13" s="278">
        <v>992774.48</v>
      </c>
      <c r="M13" s="278"/>
      <c r="N13" s="278"/>
      <c r="O13" s="280">
        <v>11940</v>
      </c>
      <c r="P13" s="280">
        <v>86589.42</v>
      </c>
      <c r="Q13" s="280">
        <v>15000</v>
      </c>
      <c r="R13" s="280"/>
      <c r="S13" s="278"/>
      <c r="T13" s="278"/>
      <c r="U13" s="278">
        <v>199783.61</v>
      </c>
      <c r="V13" s="278">
        <v>1097038.29</v>
      </c>
      <c r="W13" s="54">
        <v>807688.04</v>
      </c>
      <c r="X13" s="54"/>
      <c r="Y13" s="54">
        <v>2719.67</v>
      </c>
      <c r="Z13" s="54"/>
      <c r="AA13" s="54">
        <v>1164467.5</v>
      </c>
      <c r="AB13" s="54"/>
      <c r="AC13" s="54">
        <v>511678</v>
      </c>
      <c r="AD13" s="281">
        <v>1639535.5</v>
      </c>
      <c r="AE13" s="281"/>
      <c r="AF13" s="281"/>
      <c r="AG13" s="281"/>
      <c r="AH13" s="281">
        <v>600651.21</v>
      </c>
      <c r="AI13" s="281">
        <v>179271.95</v>
      </c>
      <c r="AJ13" s="281"/>
      <c r="AK13" s="281"/>
      <c r="AL13" s="281"/>
      <c r="AM13" s="85">
        <f t="shared" si="1"/>
        <v>1736041.2900000003</v>
      </c>
      <c r="AN13" s="21">
        <f t="shared" si="2"/>
        <v>113529.42</v>
      </c>
      <c r="AO13" s="86">
        <f t="shared" si="3"/>
        <v>1622511.8700000003</v>
      </c>
      <c r="AP13" s="24">
        <f t="shared" si="4"/>
        <v>2486553.21</v>
      </c>
      <c r="AQ13" s="25">
        <f t="shared" si="5"/>
        <v>2419458.66</v>
      </c>
      <c r="AR13" s="16">
        <f t="shared" si="6"/>
        <v>67094.549999999814</v>
      </c>
    </row>
    <row r="14" spans="1:44" ht="15" thickBot="1" x14ac:dyDescent="0.25">
      <c r="A14" s="62" t="s">
        <v>302</v>
      </c>
      <c r="B14" s="62" t="s">
        <v>43</v>
      </c>
      <c r="C14" s="88">
        <v>4534</v>
      </c>
      <c r="D14" s="89" t="s">
        <v>821</v>
      </c>
      <c r="E14" s="278" t="s">
        <v>1511</v>
      </c>
      <c r="F14" s="279">
        <v>529049.91</v>
      </c>
      <c r="G14" s="279">
        <v>16694.400000000001</v>
      </c>
      <c r="H14" s="279">
        <v>315333.99</v>
      </c>
      <c r="I14" s="279"/>
      <c r="J14" s="278"/>
      <c r="K14" s="278">
        <v>2196507.75</v>
      </c>
      <c r="L14" s="278">
        <v>191797.31</v>
      </c>
      <c r="M14" s="278"/>
      <c r="N14" s="278"/>
      <c r="O14" s="280">
        <v>3740</v>
      </c>
      <c r="P14" s="280">
        <v>62052.72</v>
      </c>
      <c r="Q14" s="280">
        <v>70446.3</v>
      </c>
      <c r="R14" s="280"/>
      <c r="S14" s="278"/>
      <c r="T14" s="278"/>
      <c r="U14" s="278">
        <v>113026.34</v>
      </c>
      <c r="V14" s="278">
        <v>1718005.94</v>
      </c>
      <c r="W14" s="54">
        <v>791102.58</v>
      </c>
      <c r="X14" s="54"/>
      <c r="Y14" s="54">
        <v>882</v>
      </c>
      <c r="Z14" s="54"/>
      <c r="AA14" s="54">
        <v>871231.5</v>
      </c>
      <c r="AB14" s="54"/>
      <c r="AC14" s="54">
        <v>135816</v>
      </c>
      <c r="AD14" s="281">
        <v>1368947.5</v>
      </c>
      <c r="AE14" s="281"/>
      <c r="AF14" s="281"/>
      <c r="AG14" s="281"/>
      <c r="AH14" s="281">
        <v>503269.12</v>
      </c>
      <c r="AI14" s="281">
        <v>102679.67999999999</v>
      </c>
      <c r="AJ14" s="281"/>
      <c r="AK14" s="281"/>
      <c r="AL14" s="281">
        <v>1346</v>
      </c>
      <c r="AM14" s="85">
        <f t="shared" si="1"/>
        <v>861078.3</v>
      </c>
      <c r="AN14" s="21">
        <f t="shared" si="2"/>
        <v>136239.02000000002</v>
      </c>
      <c r="AO14" s="86">
        <f t="shared" si="3"/>
        <v>724839.28</v>
      </c>
      <c r="AP14" s="24">
        <f t="shared" si="4"/>
        <v>1799032.08</v>
      </c>
      <c r="AQ14" s="25">
        <f t="shared" si="5"/>
        <v>1976242.3</v>
      </c>
      <c r="AR14" s="16">
        <f t="shared" si="6"/>
        <v>-177210.21999999997</v>
      </c>
    </row>
    <row r="15" spans="1:44" ht="15" thickBot="1" x14ac:dyDescent="0.25">
      <c r="A15" s="62" t="s">
        <v>302</v>
      </c>
      <c r="B15" s="62" t="s">
        <v>43</v>
      </c>
      <c r="C15" s="88">
        <v>8215</v>
      </c>
      <c r="D15" s="89" t="s">
        <v>822</v>
      </c>
      <c r="E15" s="278" t="s">
        <v>1512</v>
      </c>
      <c r="F15" s="279">
        <v>1699864.89</v>
      </c>
      <c r="G15" s="279">
        <v>80110.600000000006</v>
      </c>
      <c r="H15" s="279">
        <v>845906.06</v>
      </c>
      <c r="I15" s="279"/>
      <c r="J15" s="278"/>
      <c r="K15" s="278">
        <v>1572970.63</v>
      </c>
      <c r="L15" s="278">
        <v>102041.8</v>
      </c>
      <c r="M15" s="278"/>
      <c r="N15" s="278"/>
      <c r="O15" s="280"/>
      <c r="P15" s="280">
        <v>173882.09</v>
      </c>
      <c r="Q15" s="280">
        <v>33709.199999999997</v>
      </c>
      <c r="R15" s="280"/>
      <c r="S15" s="278"/>
      <c r="T15" s="278"/>
      <c r="U15" s="278">
        <v>27663.63</v>
      </c>
      <c r="V15" s="278">
        <v>3950541.16</v>
      </c>
      <c r="W15" s="54">
        <v>1861396.86</v>
      </c>
      <c r="X15" s="54"/>
      <c r="Y15" s="54">
        <v>3078.91</v>
      </c>
      <c r="Z15" s="54"/>
      <c r="AA15" s="54">
        <v>843969</v>
      </c>
      <c r="AB15" s="54"/>
      <c r="AC15" s="54">
        <v>150800</v>
      </c>
      <c r="AD15" s="281">
        <v>1585902</v>
      </c>
      <c r="AE15" s="281"/>
      <c r="AF15" s="281"/>
      <c r="AG15" s="281"/>
      <c r="AH15" s="281">
        <v>1451202.26</v>
      </c>
      <c r="AI15" s="281">
        <v>943997</v>
      </c>
      <c r="AJ15" s="281"/>
      <c r="AK15" s="281"/>
      <c r="AL15" s="281">
        <v>1530</v>
      </c>
      <c r="AM15" s="85">
        <f t="shared" si="1"/>
        <v>2625881.5499999998</v>
      </c>
      <c r="AN15" s="21">
        <f t="shared" si="2"/>
        <v>207591.28999999998</v>
      </c>
      <c r="AO15" s="86">
        <f t="shared" si="3"/>
        <v>2418290.2599999998</v>
      </c>
      <c r="AP15" s="24">
        <f t="shared" si="4"/>
        <v>2859244.77</v>
      </c>
      <c r="AQ15" s="25">
        <f t="shared" si="5"/>
        <v>3982631.26</v>
      </c>
      <c r="AR15" s="16">
        <f t="shared" si="6"/>
        <v>-1123386.4899999998</v>
      </c>
    </row>
    <row r="16" spans="1:44" ht="15" thickBot="1" x14ac:dyDescent="0.25">
      <c r="A16" s="62" t="s">
        <v>302</v>
      </c>
      <c r="B16" s="62" t="s">
        <v>43</v>
      </c>
      <c r="C16" s="88">
        <v>8736</v>
      </c>
      <c r="D16" s="89" t="s">
        <v>823</v>
      </c>
      <c r="E16" s="278" t="s">
        <v>1513</v>
      </c>
      <c r="F16" s="279">
        <v>1706053.52</v>
      </c>
      <c r="G16" s="279">
        <v>214504.34</v>
      </c>
      <c r="H16" s="279">
        <v>498357.43</v>
      </c>
      <c r="I16" s="279"/>
      <c r="J16" s="278"/>
      <c r="K16" s="278">
        <v>1054975.3899999999</v>
      </c>
      <c r="L16" s="278">
        <v>563204.94999999995</v>
      </c>
      <c r="M16" s="278"/>
      <c r="N16" s="278"/>
      <c r="O16" s="280"/>
      <c r="P16" s="280">
        <v>181259.35</v>
      </c>
      <c r="Q16" s="280">
        <v>48528</v>
      </c>
      <c r="R16" s="280">
        <v>112.43</v>
      </c>
      <c r="S16" s="278"/>
      <c r="T16" s="278"/>
      <c r="U16" s="278">
        <v>170029.26</v>
      </c>
      <c r="V16" s="278">
        <v>2643840</v>
      </c>
      <c r="W16" s="54">
        <v>1592857.28</v>
      </c>
      <c r="X16" s="54"/>
      <c r="Y16" s="54">
        <v>3320.62</v>
      </c>
      <c r="Z16" s="54"/>
      <c r="AA16" s="54">
        <v>916755</v>
      </c>
      <c r="AB16" s="54"/>
      <c r="AC16" s="54">
        <v>204600</v>
      </c>
      <c r="AD16" s="281">
        <v>1599000</v>
      </c>
      <c r="AE16" s="281"/>
      <c r="AF16" s="281">
        <v>69082</v>
      </c>
      <c r="AG16" s="281"/>
      <c r="AH16" s="281">
        <v>699066.24</v>
      </c>
      <c r="AI16" s="281">
        <v>191827.43</v>
      </c>
      <c r="AJ16" s="281"/>
      <c r="AK16" s="281"/>
      <c r="AL16" s="281">
        <v>86589.5</v>
      </c>
      <c r="AM16" s="85">
        <f t="shared" si="1"/>
        <v>2418915.29</v>
      </c>
      <c r="AN16" s="21">
        <f t="shared" si="2"/>
        <v>229899.78</v>
      </c>
      <c r="AO16" s="86">
        <f t="shared" si="3"/>
        <v>2189015.5100000002</v>
      </c>
      <c r="AP16" s="24">
        <f t="shared" si="4"/>
        <v>2717532.9000000004</v>
      </c>
      <c r="AQ16" s="25">
        <f t="shared" si="5"/>
        <v>2645565.1700000004</v>
      </c>
      <c r="AR16" s="16">
        <f t="shared" si="6"/>
        <v>71967.729999999981</v>
      </c>
    </row>
    <row r="17" spans="1:44" ht="15" thickBot="1" x14ac:dyDescent="0.25">
      <c r="A17" s="62" t="s">
        <v>302</v>
      </c>
      <c r="B17" s="62" t="s">
        <v>43</v>
      </c>
      <c r="C17" s="88">
        <v>4649</v>
      </c>
      <c r="D17" s="89" t="s">
        <v>824</v>
      </c>
      <c r="E17" s="278" t="s">
        <v>1514</v>
      </c>
      <c r="F17" s="279">
        <v>840722.98</v>
      </c>
      <c r="G17" s="279">
        <v>36110.1</v>
      </c>
      <c r="H17" s="279">
        <v>157567.06</v>
      </c>
      <c r="I17" s="279"/>
      <c r="J17" s="278"/>
      <c r="K17" s="278">
        <v>838649.21</v>
      </c>
      <c r="L17" s="278">
        <v>38722.61</v>
      </c>
      <c r="M17" s="278"/>
      <c r="N17" s="278"/>
      <c r="O17" s="280"/>
      <c r="P17" s="280">
        <v>87858.75</v>
      </c>
      <c r="Q17" s="280"/>
      <c r="R17" s="280"/>
      <c r="S17" s="278"/>
      <c r="T17" s="278"/>
      <c r="U17" s="278">
        <v>127912.22</v>
      </c>
      <c r="V17" s="278">
        <v>2287723.02</v>
      </c>
      <c r="W17" s="54">
        <v>766650.67</v>
      </c>
      <c r="X17" s="54"/>
      <c r="Y17" s="54">
        <v>1693.52</v>
      </c>
      <c r="Z17" s="54"/>
      <c r="AA17" s="54">
        <v>1548726.5</v>
      </c>
      <c r="AB17" s="54"/>
      <c r="AC17" s="54">
        <v>83057</v>
      </c>
      <c r="AD17" s="281">
        <v>1900479.5</v>
      </c>
      <c r="AE17" s="281"/>
      <c r="AF17" s="281"/>
      <c r="AG17" s="281"/>
      <c r="AH17" s="281">
        <v>587112.88</v>
      </c>
      <c r="AI17" s="281">
        <v>90443.61</v>
      </c>
      <c r="AJ17" s="281"/>
      <c r="AK17" s="281"/>
      <c r="AL17" s="281"/>
      <c r="AM17" s="85">
        <f t="shared" si="1"/>
        <v>1034400.1399999999</v>
      </c>
      <c r="AN17" s="21">
        <f t="shared" si="2"/>
        <v>87858.75</v>
      </c>
      <c r="AO17" s="86">
        <f t="shared" si="3"/>
        <v>946541.3899999999</v>
      </c>
      <c r="AP17" s="24">
        <f t="shared" si="4"/>
        <v>2400127.69</v>
      </c>
      <c r="AQ17" s="25">
        <f t="shared" si="5"/>
        <v>2578035.9899999998</v>
      </c>
      <c r="AR17" s="16">
        <f t="shared" si="6"/>
        <v>-177908.29999999981</v>
      </c>
    </row>
    <row r="18" spans="1:44" ht="15" thickBot="1" x14ac:dyDescent="0.25">
      <c r="A18" s="62" t="s">
        <v>302</v>
      </c>
      <c r="B18" s="62" t="s">
        <v>43</v>
      </c>
      <c r="C18" s="88">
        <v>8434</v>
      </c>
      <c r="D18" s="89" t="s">
        <v>825</v>
      </c>
      <c r="E18" s="278" t="s">
        <v>1515</v>
      </c>
      <c r="F18" s="279">
        <v>1647926.28</v>
      </c>
      <c r="G18" s="279">
        <v>60787.5</v>
      </c>
      <c r="H18" s="279">
        <v>400254.76</v>
      </c>
      <c r="I18" s="279"/>
      <c r="J18" s="278"/>
      <c r="K18" s="278">
        <v>713821.41</v>
      </c>
      <c r="L18" s="278">
        <v>672575.76</v>
      </c>
      <c r="M18" s="278"/>
      <c r="N18" s="278"/>
      <c r="O18" s="280">
        <v>0</v>
      </c>
      <c r="P18" s="280">
        <v>150660.82999999999</v>
      </c>
      <c r="Q18" s="280">
        <v>30000</v>
      </c>
      <c r="R18" s="280"/>
      <c r="S18" s="278"/>
      <c r="T18" s="278"/>
      <c r="U18" s="278">
        <v>359510.38</v>
      </c>
      <c r="V18" s="278">
        <v>312292.87</v>
      </c>
      <c r="W18" s="54">
        <v>1275560.8500000001</v>
      </c>
      <c r="X18" s="54"/>
      <c r="Y18" s="54">
        <v>3014.1</v>
      </c>
      <c r="Z18" s="54"/>
      <c r="AA18" s="54">
        <v>2030516.7</v>
      </c>
      <c r="AB18" s="54"/>
      <c r="AC18" s="54">
        <v>162175</v>
      </c>
      <c r="AD18" s="281">
        <v>2264646.7000000002</v>
      </c>
      <c r="AE18" s="281"/>
      <c r="AF18" s="281"/>
      <c r="AG18" s="281"/>
      <c r="AH18" s="281">
        <v>773651.31</v>
      </c>
      <c r="AI18" s="281">
        <v>259970.97</v>
      </c>
      <c r="AJ18" s="281"/>
      <c r="AK18" s="281"/>
      <c r="AL18" s="281">
        <v>1560</v>
      </c>
      <c r="AM18" s="85">
        <f t="shared" si="1"/>
        <v>2108968.54</v>
      </c>
      <c r="AN18" s="21">
        <f t="shared" si="2"/>
        <v>180660.83</v>
      </c>
      <c r="AO18" s="86">
        <f t="shared" si="3"/>
        <v>1928307.71</v>
      </c>
      <c r="AP18" s="24">
        <f t="shared" si="4"/>
        <v>3471266.6500000004</v>
      </c>
      <c r="AQ18" s="25">
        <f t="shared" si="5"/>
        <v>3299828.9800000004</v>
      </c>
      <c r="AR18" s="16">
        <f t="shared" si="6"/>
        <v>171437.66999999993</v>
      </c>
    </row>
    <row r="19" spans="1:44" ht="15" thickBot="1" x14ac:dyDescent="0.25">
      <c r="A19" s="62" t="s">
        <v>302</v>
      </c>
      <c r="B19" s="62" t="s">
        <v>43</v>
      </c>
      <c r="C19" s="88">
        <v>9149</v>
      </c>
      <c r="D19" s="89" t="s">
        <v>826</v>
      </c>
      <c r="E19" s="278" t="s">
        <v>1516</v>
      </c>
      <c r="F19" s="279">
        <v>2487104.2799999998</v>
      </c>
      <c r="G19" s="279">
        <v>132798.01999999999</v>
      </c>
      <c r="H19" s="279">
        <v>1053260.8999999999</v>
      </c>
      <c r="I19" s="279"/>
      <c r="J19" s="278"/>
      <c r="K19" s="278">
        <v>347108.68</v>
      </c>
      <c r="L19" s="278">
        <v>608887.74</v>
      </c>
      <c r="M19" s="278"/>
      <c r="N19" s="278"/>
      <c r="O19" s="280"/>
      <c r="P19" s="280">
        <v>140472.57999999999</v>
      </c>
      <c r="Q19" s="280">
        <v>15000</v>
      </c>
      <c r="R19" s="280">
        <v>298930.06</v>
      </c>
      <c r="S19" s="278"/>
      <c r="T19" s="278"/>
      <c r="U19" s="278">
        <v>364974.65</v>
      </c>
      <c r="V19" s="278">
        <v>928313.81</v>
      </c>
      <c r="W19" s="54">
        <v>1621942.11</v>
      </c>
      <c r="X19" s="54"/>
      <c r="Y19" s="54">
        <v>3922.05</v>
      </c>
      <c r="Z19" s="54"/>
      <c r="AA19" s="54">
        <v>1866084.5</v>
      </c>
      <c r="AB19" s="54"/>
      <c r="AC19" s="54">
        <v>139800</v>
      </c>
      <c r="AD19" s="281">
        <v>2599514.5</v>
      </c>
      <c r="AE19" s="281"/>
      <c r="AF19" s="281"/>
      <c r="AG19" s="281"/>
      <c r="AH19" s="281">
        <v>665608.71</v>
      </c>
      <c r="AI19" s="281">
        <v>174429.25</v>
      </c>
      <c r="AJ19" s="281"/>
      <c r="AK19" s="281"/>
      <c r="AL19" s="281">
        <v>2362.2800000000002</v>
      </c>
      <c r="AM19" s="85">
        <f t="shared" si="1"/>
        <v>3673163.1999999997</v>
      </c>
      <c r="AN19" s="21">
        <f t="shared" si="2"/>
        <v>454402.64</v>
      </c>
      <c r="AO19" s="86">
        <f t="shared" si="3"/>
        <v>3218760.5599999996</v>
      </c>
      <c r="AP19" s="24">
        <f t="shared" si="4"/>
        <v>3631748.66</v>
      </c>
      <c r="AQ19" s="25">
        <f t="shared" si="5"/>
        <v>3441914.7399999998</v>
      </c>
      <c r="AR19" s="16">
        <f t="shared" si="6"/>
        <v>189833.92000000039</v>
      </c>
    </row>
    <row r="20" spans="1:44" ht="15" thickBot="1" x14ac:dyDescent="0.25">
      <c r="A20" s="62" t="s">
        <v>302</v>
      </c>
      <c r="B20" s="62" t="s">
        <v>43</v>
      </c>
      <c r="C20" s="88">
        <v>6199</v>
      </c>
      <c r="D20" s="89" t="s">
        <v>827</v>
      </c>
      <c r="E20" s="278" t="s">
        <v>1517</v>
      </c>
      <c r="F20" s="279">
        <v>1657072.2</v>
      </c>
      <c r="G20" s="279">
        <v>180780</v>
      </c>
      <c r="H20" s="279">
        <v>464208.49</v>
      </c>
      <c r="I20" s="279"/>
      <c r="J20" s="278"/>
      <c r="K20" s="278">
        <v>349440.45</v>
      </c>
      <c r="L20" s="278">
        <v>1301876.4099999999</v>
      </c>
      <c r="M20" s="278"/>
      <c r="N20" s="278"/>
      <c r="O20" s="280">
        <v>3600</v>
      </c>
      <c r="P20" s="280">
        <v>80914.899999999994</v>
      </c>
      <c r="Q20" s="280">
        <v>15000</v>
      </c>
      <c r="R20" s="280"/>
      <c r="S20" s="278"/>
      <c r="T20" s="278"/>
      <c r="U20" s="278">
        <v>276799.67</v>
      </c>
      <c r="V20" s="278">
        <v>955989.15</v>
      </c>
      <c r="W20" s="54">
        <v>1346200.65</v>
      </c>
      <c r="X20" s="54"/>
      <c r="Y20" s="54">
        <v>143.62</v>
      </c>
      <c r="Z20" s="54"/>
      <c r="AA20" s="54">
        <v>2361909.1</v>
      </c>
      <c r="AB20" s="54"/>
      <c r="AC20" s="54">
        <v>156400</v>
      </c>
      <c r="AD20" s="281">
        <v>2309305.1</v>
      </c>
      <c r="AE20" s="281"/>
      <c r="AF20" s="281">
        <v>4480</v>
      </c>
      <c r="AG20" s="281"/>
      <c r="AH20" s="281">
        <v>822245.32</v>
      </c>
      <c r="AI20" s="281">
        <v>308544.5</v>
      </c>
      <c r="AJ20" s="281"/>
      <c r="AK20" s="281"/>
      <c r="AL20" s="281"/>
      <c r="AM20" s="85">
        <f t="shared" si="1"/>
        <v>2302060.69</v>
      </c>
      <c r="AN20" s="21">
        <f t="shared" si="2"/>
        <v>99514.9</v>
      </c>
      <c r="AO20" s="86">
        <f t="shared" si="3"/>
        <v>2202545.79</v>
      </c>
      <c r="AP20" s="24">
        <f t="shared" si="4"/>
        <v>3864653.37</v>
      </c>
      <c r="AQ20" s="25">
        <f t="shared" si="5"/>
        <v>3444574.92</v>
      </c>
      <c r="AR20" s="16">
        <f t="shared" si="6"/>
        <v>420078.45000000019</v>
      </c>
    </row>
    <row r="21" spans="1:44" ht="15" thickBot="1" x14ac:dyDescent="0.25">
      <c r="A21" s="62" t="s">
        <v>302</v>
      </c>
      <c r="B21" s="62" t="s">
        <v>43</v>
      </c>
      <c r="C21" s="88">
        <v>5135</v>
      </c>
      <c r="D21" s="89" t="s">
        <v>828</v>
      </c>
      <c r="E21" s="278" t="s">
        <v>1518</v>
      </c>
      <c r="F21" s="279">
        <v>820703.12</v>
      </c>
      <c r="G21" s="279">
        <v>97000</v>
      </c>
      <c r="H21" s="279">
        <v>416037.84</v>
      </c>
      <c r="I21" s="279"/>
      <c r="J21" s="278"/>
      <c r="K21" s="278">
        <v>936011.83</v>
      </c>
      <c r="L21" s="278">
        <v>539667.98</v>
      </c>
      <c r="M21" s="278"/>
      <c r="N21" s="278"/>
      <c r="O21" s="280">
        <v>74689.899999999994</v>
      </c>
      <c r="P21" s="280">
        <v>202221.87</v>
      </c>
      <c r="Q21" s="280">
        <v>5000</v>
      </c>
      <c r="R21" s="280"/>
      <c r="S21" s="278"/>
      <c r="T21" s="278"/>
      <c r="U21" s="278">
        <v>12500</v>
      </c>
      <c r="V21" s="278">
        <v>1540469.93</v>
      </c>
      <c r="W21" s="54">
        <v>1859150.81</v>
      </c>
      <c r="X21" s="54">
        <v>76900</v>
      </c>
      <c r="Y21" s="54">
        <v>950.86</v>
      </c>
      <c r="Z21" s="54"/>
      <c r="AA21" s="54">
        <v>577808</v>
      </c>
      <c r="AB21" s="54"/>
      <c r="AC21" s="54">
        <v>113390</v>
      </c>
      <c r="AD21" s="281">
        <v>1152438</v>
      </c>
      <c r="AE21" s="281"/>
      <c r="AF21" s="281"/>
      <c r="AG21" s="281"/>
      <c r="AH21" s="281">
        <v>943877.44</v>
      </c>
      <c r="AI21" s="281">
        <v>211717.74</v>
      </c>
      <c r="AJ21" s="281"/>
      <c r="AK21" s="281"/>
      <c r="AL21" s="281"/>
      <c r="AM21" s="85">
        <f t="shared" si="1"/>
        <v>1333740.96</v>
      </c>
      <c r="AN21" s="21">
        <f t="shared" si="2"/>
        <v>281911.77</v>
      </c>
      <c r="AO21" s="86">
        <f t="shared" si="3"/>
        <v>1051829.19</v>
      </c>
      <c r="AP21" s="24">
        <f t="shared" si="4"/>
        <v>2628199.67</v>
      </c>
      <c r="AQ21" s="25">
        <f t="shared" si="5"/>
        <v>2308033.1799999997</v>
      </c>
      <c r="AR21" s="16">
        <f t="shared" si="6"/>
        <v>320166.49000000022</v>
      </c>
    </row>
    <row r="22" spans="1:44" ht="15" thickBot="1" x14ac:dyDescent="0.25">
      <c r="A22" s="62" t="s">
        <v>302</v>
      </c>
      <c r="B22" s="62" t="s">
        <v>43</v>
      </c>
      <c r="C22" s="88">
        <v>10482</v>
      </c>
      <c r="D22" s="89" t="s">
        <v>829</v>
      </c>
      <c r="E22" s="278" t="s">
        <v>1519</v>
      </c>
      <c r="F22" s="279">
        <v>2788904.05</v>
      </c>
      <c r="G22" s="279">
        <v>131511</v>
      </c>
      <c r="H22" s="279">
        <v>449276.95</v>
      </c>
      <c r="I22" s="279"/>
      <c r="J22" s="278"/>
      <c r="K22" s="278">
        <v>441980.18</v>
      </c>
      <c r="L22" s="278">
        <v>125936.86</v>
      </c>
      <c r="M22" s="278"/>
      <c r="N22" s="278"/>
      <c r="O22" s="280"/>
      <c r="P22" s="280">
        <v>143550</v>
      </c>
      <c r="Q22" s="280">
        <v>22760</v>
      </c>
      <c r="R22" s="280">
        <v>446.04</v>
      </c>
      <c r="S22" s="278">
        <v>13322</v>
      </c>
      <c r="T22" s="278"/>
      <c r="U22" s="278">
        <v>394073</v>
      </c>
      <c r="V22" s="278">
        <v>2399548.4500000002</v>
      </c>
      <c r="W22" s="54">
        <v>1654382.13</v>
      </c>
      <c r="X22" s="54">
        <v>118235</v>
      </c>
      <c r="Y22" s="54">
        <v>5046.79</v>
      </c>
      <c r="Z22" s="54"/>
      <c r="AA22" s="54">
        <v>2127444.5</v>
      </c>
      <c r="AB22" s="54"/>
      <c r="AC22" s="54">
        <v>218340</v>
      </c>
      <c r="AD22" s="281">
        <v>3091647</v>
      </c>
      <c r="AE22" s="281"/>
      <c r="AF22" s="281"/>
      <c r="AG22" s="281"/>
      <c r="AH22" s="281">
        <v>798693.38</v>
      </c>
      <c r="AI22" s="281">
        <v>38603.25</v>
      </c>
      <c r="AJ22" s="281"/>
      <c r="AK22" s="281"/>
      <c r="AL22" s="281"/>
      <c r="AM22" s="85">
        <f t="shared" si="1"/>
        <v>3369692</v>
      </c>
      <c r="AN22" s="21">
        <f t="shared" si="2"/>
        <v>166756.04</v>
      </c>
      <c r="AO22" s="86">
        <f t="shared" si="3"/>
        <v>3202935.96</v>
      </c>
      <c r="AP22" s="24">
        <f t="shared" si="4"/>
        <v>4123448.42</v>
      </c>
      <c r="AQ22" s="25">
        <f t="shared" si="5"/>
        <v>3928943.63</v>
      </c>
      <c r="AR22" s="16">
        <f t="shared" si="6"/>
        <v>194504.79000000004</v>
      </c>
    </row>
    <row r="23" spans="1:44" ht="15" thickBot="1" x14ac:dyDescent="0.25">
      <c r="A23" s="62" t="s">
        <v>302</v>
      </c>
      <c r="B23" s="62" t="s">
        <v>43</v>
      </c>
      <c r="C23" s="88">
        <v>8929</v>
      </c>
      <c r="D23" s="89" t="s">
        <v>830</v>
      </c>
      <c r="E23" s="278" t="s">
        <v>1520</v>
      </c>
      <c r="F23" s="279">
        <v>466140.91</v>
      </c>
      <c r="G23" s="279">
        <v>47594.05</v>
      </c>
      <c r="H23" s="279">
        <v>309060.56</v>
      </c>
      <c r="I23" s="279"/>
      <c r="J23" s="278"/>
      <c r="K23" s="278">
        <v>1723604</v>
      </c>
      <c r="L23" s="278">
        <v>612299.5</v>
      </c>
      <c r="M23" s="278"/>
      <c r="N23" s="278"/>
      <c r="O23" s="280">
        <v>21462</v>
      </c>
      <c r="P23" s="280">
        <v>96269.74</v>
      </c>
      <c r="Q23" s="280">
        <v>52466</v>
      </c>
      <c r="R23" s="280"/>
      <c r="S23" s="278"/>
      <c r="T23" s="278"/>
      <c r="U23" s="278">
        <v>46650.44</v>
      </c>
      <c r="V23" s="278">
        <v>3847094.62</v>
      </c>
      <c r="W23" s="54">
        <v>1086696.05</v>
      </c>
      <c r="X23" s="54">
        <v>156039</v>
      </c>
      <c r="Y23" s="54">
        <v>681.58</v>
      </c>
      <c r="Z23" s="54"/>
      <c r="AA23" s="54">
        <v>1785556</v>
      </c>
      <c r="AB23" s="54"/>
      <c r="AC23" s="54">
        <v>146636</v>
      </c>
      <c r="AD23" s="281">
        <v>2463906</v>
      </c>
      <c r="AE23" s="281"/>
      <c r="AF23" s="281"/>
      <c r="AG23" s="281"/>
      <c r="AH23" s="281">
        <v>766203.93</v>
      </c>
      <c r="AI23" s="281">
        <v>68524.66</v>
      </c>
      <c r="AJ23" s="281"/>
      <c r="AK23" s="281"/>
      <c r="AL23" s="281"/>
      <c r="AM23" s="85">
        <f t="shared" si="1"/>
        <v>822795.52</v>
      </c>
      <c r="AN23" s="21">
        <f t="shared" si="2"/>
        <v>170197.74</v>
      </c>
      <c r="AO23" s="86">
        <f t="shared" si="3"/>
        <v>652597.78</v>
      </c>
      <c r="AP23" s="24">
        <f t="shared" si="4"/>
        <v>3175608.63</v>
      </c>
      <c r="AQ23" s="25">
        <f t="shared" si="5"/>
        <v>3298634.5900000003</v>
      </c>
      <c r="AR23" s="16">
        <f t="shared" si="6"/>
        <v>-123025.96000000043</v>
      </c>
    </row>
    <row r="24" spans="1:44" ht="15" thickBot="1" x14ac:dyDescent="0.25">
      <c r="A24" s="62" t="s">
        <v>302</v>
      </c>
      <c r="B24" s="62" t="s">
        <v>43</v>
      </c>
      <c r="C24" s="88">
        <v>13938</v>
      </c>
      <c r="D24" s="89" t="s">
        <v>831</v>
      </c>
      <c r="E24" s="278" t="s">
        <v>1521</v>
      </c>
      <c r="F24" s="279">
        <v>2450981.5099999998</v>
      </c>
      <c r="G24" s="279">
        <v>122584.83</v>
      </c>
      <c r="H24" s="279">
        <v>669218.01</v>
      </c>
      <c r="I24" s="279"/>
      <c r="J24" s="278"/>
      <c r="K24" s="278">
        <v>4</v>
      </c>
      <c r="L24" s="278">
        <v>462823.47</v>
      </c>
      <c r="M24" s="278"/>
      <c r="N24" s="278"/>
      <c r="O24" s="280">
        <v>4500</v>
      </c>
      <c r="P24" s="280">
        <v>195758.33</v>
      </c>
      <c r="Q24" s="280">
        <v>33590</v>
      </c>
      <c r="R24" s="280"/>
      <c r="S24" s="278"/>
      <c r="T24" s="278"/>
      <c r="U24" s="278">
        <v>87</v>
      </c>
      <c r="V24" s="278">
        <v>2781867.7</v>
      </c>
      <c r="W24" s="54">
        <v>2119013.63</v>
      </c>
      <c r="X24" s="54">
        <v>18300</v>
      </c>
      <c r="Y24" s="54">
        <v>4493.51</v>
      </c>
      <c r="Z24" s="54"/>
      <c r="AA24" s="54">
        <v>2363812.5</v>
      </c>
      <c r="AB24" s="54"/>
      <c r="AC24" s="54">
        <v>245428</v>
      </c>
      <c r="AD24" s="281">
        <v>3328431.5</v>
      </c>
      <c r="AE24" s="281"/>
      <c r="AF24" s="281"/>
      <c r="AG24" s="281"/>
      <c r="AH24" s="281">
        <v>1076273.5</v>
      </c>
      <c r="AI24" s="281">
        <v>197422.82</v>
      </c>
      <c r="AJ24" s="281"/>
      <c r="AK24" s="281"/>
      <c r="AL24" s="281"/>
      <c r="AM24" s="85">
        <f t="shared" si="1"/>
        <v>3242784.3499999996</v>
      </c>
      <c r="AN24" s="21">
        <f t="shared" si="2"/>
        <v>233848.33</v>
      </c>
      <c r="AO24" s="86">
        <f t="shared" si="3"/>
        <v>3008936.0199999996</v>
      </c>
      <c r="AP24" s="24">
        <f t="shared" si="4"/>
        <v>4751047.6399999997</v>
      </c>
      <c r="AQ24" s="25">
        <f t="shared" si="5"/>
        <v>4602127.82</v>
      </c>
      <c r="AR24" s="16">
        <f t="shared" si="6"/>
        <v>148919.81999999937</v>
      </c>
    </row>
    <row r="25" spans="1:44" ht="15" thickBot="1" x14ac:dyDescent="0.25">
      <c r="A25" s="62" t="s">
        <v>302</v>
      </c>
      <c r="B25" s="62" t="s">
        <v>43</v>
      </c>
      <c r="C25" s="88">
        <v>6484</v>
      </c>
      <c r="D25" s="89" t="s">
        <v>832</v>
      </c>
      <c r="E25" s="278" t="s">
        <v>1522</v>
      </c>
      <c r="F25" s="279">
        <v>1133350.23</v>
      </c>
      <c r="G25" s="279">
        <v>27959.46</v>
      </c>
      <c r="H25" s="279">
        <v>340526.63</v>
      </c>
      <c r="I25" s="279"/>
      <c r="J25" s="278"/>
      <c r="K25" s="278">
        <v>640117.06999999995</v>
      </c>
      <c r="L25" s="278">
        <v>371990.03</v>
      </c>
      <c r="M25" s="278"/>
      <c r="N25" s="278"/>
      <c r="O25" s="280">
        <v>3500</v>
      </c>
      <c r="P25" s="280">
        <v>132213.07999999999</v>
      </c>
      <c r="Q25" s="280">
        <v>15000</v>
      </c>
      <c r="R25" s="280"/>
      <c r="S25" s="278"/>
      <c r="T25" s="278"/>
      <c r="U25" s="278">
        <v>138644.53</v>
      </c>
      <c r="V25" s="278">
        <v>1887309.56</v>
      </c>
      <c r="W25" s="54">
        <v>925307.38</v>
      </c>
      <c r="X25" s="54"/>
      <c r="Y25" s="54">
        <v>1949.48</v>
      </c>
      <c r="Z25" s="54"/>
      <c r="AA25" s="54">
        <v>1947941</v>
      </c>
      <c r="AB25" s="54"/>
      <c r="AC25" s="54">
        <v>179526</v>
      </c>
      <c r="AD25" s="281">
        <v>2357468</v>
      </c>
      <c r="AE25" s="281"/>
      <c r="AF25" s="281"/>
      <c r="AG25" s="281"/>
      <c r="AH25" s="281">
        <v>683034.94</v>
      </c>
      <c r="AI25" s="281">
        <v>153630.39999999999</v>
      </c>
      <c r="AJ25" s="281"/>
      <c r="AK25" s="281"/>
      <c r="AL25" s="281"/>
      <c r="AM25" s="85">
        <f t="shared" si="1"/>
        <v>1501836.3199999998</v>
      </c>
      <c r="AN25" s="21">
        <f t="shared" si="2"/>
        <v>150713.07999999999</v>
      </c>
      <c r="AO25" s="86">
        <f t="shared" si="3"/>
        <v>1351123.2399999998</v>
      </c>
      <c r="AP25" s="24">
        <f t="shared" si="4"/>
        <v>3054723.86</v>
      </c>
      <c r="AQ25" s="25">
        <f t="shared" si="5"/>
        <v>3194133.34</v>
      </c>
      <c r="AR25" s="16">
        <f t="shared" si="6"/>
        <v>-139409.47999999998</v>
      </c>
    </row>
    <row r="26" spans="1:44" ht="15" thickBot="1" x14ac:dyDescent="0.25">
      <c r="A26" s="62" t="s">
        <v>302</v>
      </c>
      <c r="B26" s="62" t="s">
        <v>43</v>
      </c>
      <c r="C26" s="88">
        <v>4852</v>
      </c>
      <c r="D26" s="89" t="s">
        <v>833</v>
      </c>
      <c r="E26" s="278" t="s">
        <v>1523</v>
      </c>
      <c r="F26" s="279">
        <v>1252701.43</v>
      </c>
      <c r="G26" s="279">
        <v>36553.199999999997</v>
      </c>
      <c r="H26" s="279">
        <v>274985.88</v>
      </c>
      <c r="I26" s="279"/>
      <c r="J26" s="278"/>
      <c r="K26" s="278">
        <v>1299952.3</v>
      </c>
      <c r="L26" s="278">
        <v>286892</v>
      </c>
      <c r="M26" s="278"/>
      <c r="N26" s="278"/>
      <c r="O26" s="280">
        <v>0</v>
      </c>
      <c r="P26" s="280">
        <v>71351.34</v>
      </c>
      <c r="Q26" s="280">
        <v>34.92</v>
      </c>
      <c r="R26" s="280"/>
      <c r="S26" s="278"/>
      <c r="T26" s="278"/>
      <c r="U26" s="278">
        <v>129945.46</v>
      </c>
      <c r="V26" s="278">
        <v>2302867.0299999998</v>
      </c>
      <c r="W26" s="54">
        <v>741516.91</v>
      </c>
      <c r="X26" s="54"/>
      <c r="Y26" s="54">
        <v>2327.37</v>
      </c>
      <c r="Z26" s="54"/>
      <c r="AA26" s="54">
        <v>959273</v>
      </c>
      <c r="AB26" s="54"/>
      <c r="AC26" s="54">
        <v>109900</v>
      </c>
      <c r="AD26" s="281">
        <v>1241140</v>
      </c>
      <c r="AE26" s="281"/>
      <c r="AF26" s="281"/>
      <c r="AG26" s="281"/>
      <c r="AH26" s="281">
        <v>520711.03</v>
      </c>
      <c r="AI26" s="281">
        <v>128733.47</v>
      </c>
      <c r="AJ26" s="281"/>
      <c r="AK26" s="281"/>
      <c r="AL26" s="281"/>
      <c r="AM26" s="85">
        <f t="shared" si="1"/>
        <v>1564240.5099999998</v>
      </c>
      <c r="AN26" s="21">
        <f t="shared" si="2"/>
        <v>71386.259999999995</v>
      </c>
      <c r="AO26" s="86">
        <f t="shared" si="3"/>
        <v>1492854.2499999998</v>
      </c>
      <c r="AP26" s="24">
        <f t="shared" si="4"/>
        <v>1813017.28</v>
      </c>
      <c r="AQ26" s="25">
        <f t="shared" si="5"/>
        <v>1890584.5</v>
      </c>
      <c r="AR26" s="16">
        <f t="shared" si="6"/>
        <v>-77567.219999999972</v>
      </c>
    </row>
    <row r="27" spans="1:44" ht="15" thickBot="1" x14ac:dyDescent="0.25">
      <c r="A27" s="62" t="s">
        <v>302</v>
      </c>
      <c r="B27" s="62" t="s">
        <v>43</v>
      </c>
      <c r="C27" s="88">
        <v>5055</v>
      </c>
      <c r="D27" s="89" t="s">
        <v>834</v>
      </c>
      <c r="E27" s="278" t="s">
        <v>1524</v>
      </c>
      <c r="F27" s="279">
        <v>673913.86</v>
      </c>
      <c r="G27" s="279">
        <v>357120.05</v>
      </c>
      <c r="H27" s="279">
        <v>304226.2</v>
      </c>
      <c r="I27" s="279"/>
      <c r="J27" s="278"/>
      <c r="K27" s="278">
        <v>3587055.16</v>
      </c>
      <c r="L27" s="278">
        <v>882757.48</v>
      </c>
      <c r="M27" s="278"/>
      <c r="N27" s="278"/>
      <c r="O27" s="280">
        <v>3500</v>
      </c>
      <c r="P27" s="280">
        <v>109394.74</v>
      </c>
      <c r="Q27" s="280">
        <v>20465</v>
      </c>
      <c r="R27" s="280"/>
      <c r="S27" s="278"/>
      <c r="T27" s="278"/>
      <c r="U27" s="278">
        <v>-7625</v>
      </c>
      <c r="V27" s="278">
        <v>1722667.58</v>
      </c>
      <c r="W27" s="54">
        <v>1230458.3799999999</v>
      </c>
      <c r="X27" s="54"/>
      <c r="Y27" s="54">
        <v>1470.93</v>
      </c>
      <c r="Z27" s="54"/>
      <c r="AA27" s="54">
        <v>875238</v>
      </c>
      <c r="AB27" s="54"/>
      <c r="AC27" s="54">
        <v>127700</v>
      </c>
      <c r="AD27" s="281">
        <v>1585138</v>
      </c>
      <c r="AE27" s="281"/>
      <c r="AF27" s="281"/>
      <c r="AG27" s="281"/>
      <c r="AH27" s="281">
        <v>701516.48</v>
      </c>
      <c r="AI27" s="281">
        <v>19293.32</v>
      </c>
      <c r="AJ27" s="281"/>
      <c r="AK27" s="281"/>
      <c r="AL27" s="281"/>
      <c r="AM27" s="85">
        <f t="shared" si="1"/>
        <v>1335260.1099999999</v>
      </c>
      <c r="AN27" s="21">
        <f t="shared" si="2"/>
        <v>133359.74</v>
      </c>
      <c r="AO27" s="86">
        <f t="shared" si="3"/>
        <v>1201900.3699999999</v>
      </c>
      <c r="AP27" s="24">
        <f t="shared" si="4"/>
        <v>2234867.3099999996</v>
      </c>
      <c r="AQ27" s="25">
        <f t="shared" si="5"/>
        <v>2305947.7999999998</v>
      </c>
      <c r="AR27" s="16">
        <f t="shared" si="6"/>
        <v>-71080.490000000224</v>
      </c>
    </row>
    <row r="28" spans="1:44" ht="15" thickBot="1" x14ac:dyDescent="0.25">
      <c r="A28" s="62" t="s">
        <v>302</v>
      </c>
      <c r="B28" s="62" t="s">
        <v>43</v>
      </c>
      <c r="C28" s="88">
        <v>5073</v>
      </c>
      <c r="D28" s="89" t="s">
        <v>835</v>
      </c>
      <c r="E28" s="278" t="s">
        <v>1525</v>
      </c>
      <c r="F28" s="279">
        <v>1279484.9099999999</v>
      </c>
      <c r="G28" s="279">
        <v>84971.73</v>
      </c>
      <c r="H28" s="279">
        <v>225445.76000000001</v>
      </c>
      <c r="I28" s="279"/>
      <c r="J28" s="278"/>
      <c r="K28" s="278">
        <v>151665.76999999999</v>
      </c>
      <c r="L28" s="278">
        <v>380641.5</v>
      </c>
      <c r="M28" s="278"/>
      <c r="N28" s="278"/>
      <c r="O28" s="280"/>
      <c r="P28" s="280">
        <v>97123.72</v>
      </c>
      <c r="Q28" s="280">
        <v>19587</v>
      </c>
      <c r="R28" s="280"/>
      <c r="S28" s="278"/>
      <c r="T28" s="278"/>
      <c r="U28" s="278"/>
      <c r="V28" s="278">
        <v>2074532.05</v>
      </c>
      <c r="W28" s="54">
        <v>672055.07</v>
      </c>
      <c r="X28" s="54"/>
      <c r="Y28" s="54">
        <v>2368.0300000000002</v>
      </c>
      <c r="Z28" s="54"/>
      <c r="AA28" s="54">
        <v>1536003</v>
      </c>
      <c r="AB28" s="54"/>
      <c r="AC28" s="54">
        <v>100100</v>
      </c>
      <c r="AD28" s="281">
        <v>1896553</v>
      </c>
      <c r="AE28" s="281"/>
      <c r="AF28" s="281"/>
      <c r="AG28" s="281"/>
      <c r="AH28" s="281">
        <v>413626.7</v>
      </c>
      <c r="AI28" s="281">
        <v>72711.73</v>
      </c>
      <c r="AJ28" s="281"/>
      <c r="AK28" s="281"/>
      <c r="AL28" s="281"/>
      <c r="AM28" s="85">
        <f t="shared" si="1"/>
        <v>1589902.4</v>
      </c>
      <c r="AN28" s="21">
        <f t="shared" si="2"/>
        <v>116710.72</v>
      </c>
      <c r="AO28" s="86">
        <f t="shared" si="3"/>
        <v>1473191.68</v>
      </c>
      <c r="AP28" s="24">
        <f t="shared" si="4"/>
        <v>2310526.1</v>
      </c>
      <c r="AQ28" s="25">
        <f t="shared" si="5"/>
        <v>2382891.4300000002</v>
      </c>
      <c r="AR28" s="16">
        <f t="shared" si="6"/>
        <v>-72365.330000000075</v>
      </c>
    </row>
    <row r="29" spans="1:44" ht="15" thickBot="1" x14ac:dyDescent="0.25">
      <c r="A29" s="62" t="s">
        <v>302</v>
      </c>
      <c r="B29" s="62" t="s">
        <v>43</v>
      </c>
      <c r="C29" s="88">
        <v>4573</v>
      </c>
      <c r="D29" s="89" t="s">
        <v>1428</v>
      </c>
      <c r="E29" s="278" t="s">
        <v>1526</v>
      </c>
      <c r="F29" s="279">
        <v>667858.81000000006</v>
      </c>
      <c r="G29" s="279">
        <v>121360.33</v>
      </c>
      <c r="H29" s="279">
        <v>233408.44</v>
      </c>
      <c r="I29" s="279"/>
      <c r="J29" s="278"/>
      <c r="K29" s="278">
        <v>737926.4</v>
      </c>
      <c r="L29" s="278">
        <v>859754.95</v>
      </c>
      <c r="M29" s="278"/>
      <c r="N29" s="278"/>
      <c r="O29" s="280">
        <v>9150</v>
      </c>
      <c r="P29" s="280">
        <v>126659.71</v>
      </c>
      <c r="Q29" s="280">
        <v>30000</v>
      </c>
      <c r="R29" s="280"/>
      <c r="S29" s="278"/>
      <c r="T29" s="278"/>
      <c r="U29" s="278">
        <v>155954.07</v>
      </c>
      <c r="V29" s="278">
        <v>900591.29</v>
      </c>
      <c r="W29" s="54">
        <v>816876.15</v>
      </c>
      <c r="X29" s="54"/>
      <c r="Y29" s="54">
        <v>1351.81</v>
      </c>
      <c r="Z29" s="54"/>
      <c r="AA29" s="54">
        <v>1192772</v>
      </c>
      <c r="AB29" s="54"/>
      <c r="AC29" s="54">
        <v>106300</v>
      </c>
      <c r="AD29" s="281">
        <v>1472322</v>
      </c>
      <c r="AE29" s="281"/>
      <c r="AF29" s="281"/>
      <c r="AG29" s="281"/>
      <c r="AH29" s="281">
        <v>700845.03</v>
      </c>
      <c r="AI29" s="281">
        <v>288036.58</v>
      </c>
      <c r="AJ29" s="281"/>
      <c r="AK29" s="281"/>
      <c r="AL29" s="281">
        <v>1000</v>
      </c>
      <c r="AM29" s="85">
        <f t="shared" si="1"/>
        <v>1022627.5800000001</v>
      </c>
      <c r="AN29" s="21">
        <f t="shared" si="2"/>
        <v>165809.71000000002</v>
      </c>
      <c r="AO29" s="86">
        <f t="shared" si="3"/>
        <v>856817.87000000011</v>
      </c>
      <c r="AP29" s="24">
        <f t="shared" si="4"/>
        <v>2117299.96</v>
      </c>
      <c r="AQ29" s="25">
        <f t="shared" si="5"/>
        <v>2462203.6100000003</v>
      </c>
      <c r="AR29" s="16">
        <f t="shared" si="6"/>
        <v>-344903.65000000037</v>
      </c>
    </row>
    <row r="30" spans="1:44" ht="15" thickBot="1" x14ac:dyDescent="0.25">
      <c r="A30" s="62" t="s">
        <v>302</v>
      </c>
      <c r="B30" s="62" t="s">
        <v>43</v>
      </c>
      <c r="C30" s="88">
        <v>7350</v>
      </c>
      <c r="D30" s="89" t="s">
        <v>837</v>
      </c>
      <c r="E30" s="278" t="s">
        <v>1527</v>
      </c>
      <c r="F30" s="279">
        <v>1366427.19</v>
      </c>
      <c r="G30" s="279">
        <v>55357.5</v>
      </c>
      <c r="H30" s="279">
        <v>242480.77</v>
      </c>
      <c r="I30" s="279"/>
      <c r="J30" s="278"/>
      <c r="K30" s="278">
        <v>768144.78</v>
      </c>
      <c r="L30" s="278">
        <v>1176994.3899999999</v>
      </c>
      <c r="M30" s="278"/>
      <c r="N30" s="278"/>
      <c r="O30" s="280">
        <v>72173</v>
      </c>
      <c r="P30" s="280">
        <v>98221</v>
      </c>
      <c r="Q30" s="280">
        <v>5000</v>
      </c>
      <c r="R30" s="280">
        <v>902.06</v>
      </c>
      <c r="S30" s="278">
        <v>15000</v>
      </c>
      <c r="T30" s="278"/>
      <c r="U30" s="278">
        <v>65774</v>
      </c>
      <c r="V30" s="278">
        <v>2673935.1</v>
      </c>
      <c r="W30" s="54">
        <v>1222255.53</v>
      </c>
      <c r="X30" s="54">
        <v>70450</v>
      </c>
      <c r="Y30" s="54">
        <v>2726.41</v>
      </c>
      <c r="Z30" s="54"/>
      <c r="AA30" s="54">
        <v>1268091.6000000001</v>
      </c>
      <c r="AB30" s="54"/>
      <c r="AC30" s="54">
        <v>205300</v>
      </c>
      <c r="AD30" s="281">
        <v>1960231.6</v>
      </c>
      <c r="AE30" s="281"/>
      <c r="AF30" s="281"/>
      <c r="AG30" s="281"/>
      <c r="AH30" s="281">
        <v>624165.9</v>
      </c>
      <c r="AI30" s="281">
        <v>228687.81</v>
      </c>
      <c r="AJ30" s="281"/>
      <c r="AK30" s="281"/>
      <c r="AL30" s="281"/>
      <c r="AM30" s="85">
        <f t="shared" si="1"/>
        <v>1664265.46</v>
      </c>
      <c r="AN30" s="21">
        <f t="shared" si="2"/>
        <v>176296.06</v>
      </c>
      <c r="AO30" s="86">
        <f t="shared" si="3"/>
        <v>1487969.4</v>
      </c>
      <c r="AP30" s="24">
        <f t="shared" si="4"/>
        <v>2768823.54</v>
      </c>
      <c r="AQ30" s="25">
        <f t="shared" si="5"/>
        <v>2813085.31</v>
      </c>
      <c r="AR30" s="16">
        <f t="shared" si="6"/>
        <v>-44261.770000000019</v>
      </c>
    </row>
    <row r="31" spans="1:44" ht="15" thickBot="1" x14ac:dyDescent="0.25">
      <c r="A31" s="62" t="s">
        <v>302</v>
      </c>
      <c r="B31" s="62" t="s">
        <v>43</v>
      </c>
      <c r="C31" s="88">
        <v>5666</v>
      </c>
      <c r="D31" s="89" t="s">
        <v>838</v>
      </c>
      <c r="E31" s="278" t="s">
        <v>1528</v>
      </c>
      <c r="F31" s="279">
        <v>2080439.86</v>
      </c>
      <c r="G31" s="279">
        <v>49364</v>
      </c>
      <c r="H31" s="279">
        <v>278051.33</v>
      </c>
      <c r="I31" s="279"/>
      <c r="J31" s="278"/>
      <c r="K31" s="278">
        <v>219463</v>
      </c>
      <c r="L31" s="278">
        <v>36691.379999999997</v>
      </c>
      <c r="M31" s="278"/>
      <c r="N31" s="278"/>
      <c r="O31" s="280">
        <v>71410</v>
      </c>
      <c r="P31" s="280">
        <v>65170</v>
      </c>
      <c r="Q31" s="280">
        <v>15000</v>
      </c>
      <c r="R31" s="280"/>
      <c r="S31" s="278"/>
      <c r="T31" s="278"/>
      <c r="U31" s="278">
        <v>167003.94</v>
      </c>
      <c r="V31" s="278">
        <v>1942985.43</v>
      </c>
      <c r="W31" s="54">
        <v>1044678.56</v>
      </c>
      <c r="X31" s="54"/>
      <c r="Y31" s="54">
        <v>3508.01</v>
      </c>
      <c r="Z31" s="54"/>
      <c r="AA31" s="54">
        <v>957754</v>
      </c>
      <c r="AB31" s="54"/>
      <c r="AC31" s="54">
        <v>88700</v>
      </c>
      <c r="AD31" s="281">
        <v>1224589</v>
      </c>
      <c r="AE31" s="281"/>
      <c r="AF31" s="281"/>
      <c r="AG31" s="281"/>
      <c r="AH31" s="281">
        <v>577962.47</v>
      </c>
      <c r="AI31" s="281">
        <v>70499.69</v>
      </c>
      <c r="AJ31" s="281"/>
      <c r="AK31" s="281"/>
      <c r="AL31" s="281"/>
      <c r="AM31" s="85">
        <f t="shared" si="1"/>
        <v>2407855.1900000004</v>
      </c>
      <c r="AN31" s="21">
        <f t="shared" si="2"/>
        <v>151580</v>
      </c>
      <c r="AO31" s="86">
        <f t="shared" si="3"/>
        <v>2256275.1900000004</v>
      </c>
      <c r="AP31" s="24">
        <f t="shared" si="4"/>
        <v>2094640.57</v>
      </c>
      <c r="AQ31" s="25">
        <f t="shared" si="5"/>
        <v>1873051.16</v>
      </c>
      <c r="AR31" s="16">
        <f t="shared" si="6"/>
        <v>221589.41000000015</v>
      </c>
    </row>
    <row r="32" spans="1:44" ht="15" thickBot="1" x14ac:dyDescent="0.25">
      <c r="A32" s="62" t="s">
        <v>302</v>
      </c>
      <c r="B32" s="62" t="s">
        <v>43</v>
      </c>
      <c r="C32" s="88">
        <v>5772</v>
      </c>
      <c r="D32" s="89" t="s">
        <v>839</v>
      </c>
      <c r="E32" s="278" t="s">
        <v>1529</v>
      </c>
      <c r="F32" s="279">
        <v>957649.86</v>
      </c>
      <c r="G32" s="279">
        <v>148998.62</v>
      </c>
      <c r="H32" s="279">
        <v>326013.78999999998</v>
      </c>
      <c r="I32" s="279"/>
      <c r="J32" s="278"/>
      <c r="K32" s="278">
        <v>34877.47</v>
      </c>
      <c r="L32" s="278">
        <v>110422.74</v>
      </c>
      <c r="M32" s="278"/>
      <c r="N32" s="278"/>
      <c r="O32" s="280"/>
      <c r="P32" s="280">
        <v>84200</v>
      </c>
      <c r="Q32" s="280">
        <v>15000</v>
      </c>
      <c r="R32" s="280">
        <v>0</v>
      </c>
      <c r="S32" s="278"/>
      <c r="T32" s="278"/>
      <c r="U32" s="278">
        <v>161487.57999999999</v>
      </c>
      <c r="V32" s="278">
        <v>2306439.37</v>
      </c>
      <c r="W32" s="54">
        <v>1055133.06</v>
      </c>
      <c r="X32" s="54"/>
      <c r="Y32" s="54">
        <v>1688.15</v>
      </c>
      <c r="Z32" s="54"/>
      <c r="AA32" s="54">
        <v>1359624</v>
      </c>
      <c r="AB32" s="54"/>
      <c r="AC32" s="54">
        <v>95200</v>
      </c>
      <c r="AD32" s="281">
        <v>1770980</v>
      </c>
      <c r="AE32" s="281"/>
      <c r="AF32" s="281"/>
      <c r="AG32" s="281"/>
      <c r="AH32" s="281">
        <v>663266.89</v>
      </c>
      <c r="AI32" s="281">
        <v>11917.9</v>
      </c>
      <c r="AJ32" s="281"/>
      <c r="AK32" s="281"/>
      <c r="AL32" s="281"/>
      <c r="AM32" s="85">
        <f t="shared" si="1"/>
        <v>1432662.27</v>
      </c>
      <c r="AN32" s="21">
        <f t="shared" si="2"/>
        <v>99200</v>
      </c>
      <c r="AO32" s="86">
        <f t="shared" si="3"/>
        <v>1333462.27</v>
      </c>
      <c r="AP32" s="24">
        <f t="shared" si="4"/>
        <v>2511645.21</v>
      </c>
      <c r="AQ32" s="25">
        <f t="shared" si="5"/>
        <v>2446164.79</v>
      </c>
      <c r="AR32" s="16">
        <f t="shared" si="6"/>
        <v>65480.419999999925</v>
      </c>
    </row>
    <row r="33" spans="1:44" ht="15" thickBot="1" x14ac:dyDescent="0.25">
      <c r="A33" s="62" t="s">
        <v>302</v>
      </c>
      <c r="B33" s="62" t="s">
        <v>43</v>
      </c>
      <c r="C33" s="88">
        <v>3690</v>
      </c>
      <c r="D33" s="89" t="s">
        <v>840</v>
      </c>
      <c r="E33" s="278" t="s">
        <v>1530</v>
      </c>
      <c r="F33" s="279">
        <v>927469.88</v>
      </c>
      <c r="G33" s="279">
        <v>12531.67</v>
      </c>
      <c r="H33" s="279">
        <v>227917.91</v>
      </c>
      <c r="I33" s="279"/>
      <c r="J33" s="278"/>
      <c r="K33" s="278">
        <v>436329.05</v>
      </c>
      <c r="L33" s="278">
        <v>267694.44</v>
      </c>
      <c r="M33" s="278"/>
      <c r="N33" s="278"/>
      <c r="O33" s="280">
        <v>11924</v>
      </c>
      <c r="P33" s="280">
        <v>59778.86</v>
      </c>
      <c r="Q33" s="280">
        <v>51747.68</v>
      </c>
      <c r="R33" s="280">
        <v>28.99</v>
      </c>
      <c r="S33" s="278">
        <v>12430</v>
      </c>
      <c r="T33" s="278"/>
      <c r="U33" s="278">
        <v>-13286.26</v>
      </c>
      <c r="V33" s="278">
        <v>1600056.47</v>
      </c>
      <c r="W33" s="54">
        <v>861706.94</v>
      </c>
      <c r="X33" s="54"/>
      <c r="Y33" s="54">
        <v>1403.64</v>
      </c>
      <c r="Z33" s="54"/>
      <c r="AA33" s="54">
        <v>984420.5</v>
      </c>
      <c r="AB33" s="54"/>
      <c r="AC33" s="54">
        <v>78300</v>
      </c>
      <c r="AD33" s="281">
        <v>1257820.5</v>
      </c>
      <c r="AE33" s="281"/>
      <c r="AF33" s="281"/>
      <c r="AG33" s="281"/>
      <c r="AH33" s="281">
        <v>446147.5</v>
      </c>
      <c r="AI33" s="281">
        <v>126771.88</v>
      </c>
      <c r="AJ33" s="281"/>
      <c r="AK33" s="281"/>
      <c r="AL33" s="281"/>
      <c r="AM33" s="85">
        <f t="shared" si="1"/>
        <v>1167919.46</v>
      </c>
      <c r="AN33" s="21">
        <f t="shared" si="2"/>
        <v>123479.53000000001</v>
      </c>
      <c r="AO33" s="86">
        <f t="shared" si="3"/>
        <v>1044439.9299999999</v>
      </c>
      <c r="AP33" s="24">
        <f t="shared" si="4"/>
        <v>1925831.08</v>
      </c>
      <c r="AQ33" s="25">
        <f t="shared" si="5"/>
        <v>1830739.88</v>
      </c>
      <c r="AR33" s="16">
        <f t="shared" si="6"/>
        <v>95091.200000000186</v>
      </c>
    </row>
    <row r="34" spans="1:44" ht="15" thickBot="1" x14ac:dyDescent="0.25">
      <c r="A34" s="62" t="s">
        <v>302</v>
      </c>
      <c r="B34" s="62" t="s">
        <v>43</v>
      </c>
      <c r="C34" s="88">
        <v>6191</v>
      </c>
      <c r="D34" s="89" t="s">
        <v>841</v>
      </c>
      <c r="E34" s="278" t="s">
        <v>1676</v>
      </c>
      <c r="F34" s="279">
        <v>790347.5</v>
      </c>
      <c r="G34" s="279">
        <v>263356.28999999998</v>
      </c>
      <c r="H34" s="279">
        <v>358586.55</v>
      </c>
      <c r="I34" s="279"/>
      <c r="J34" s="278"/>
      <c r="K34" s="278">
        <v>640628.53</v>
      </c>
      <c r="L34" s="278">
        <v>471556.04</v>
      </c>
      <c r="M34" s="278"/>
      <c r="N34" s="278"/>
      <c r="O34" s="280">
        <v>30588</v>
      </c>
      <c r="P34" s="280">
        <v>58724.44</v>
      </c>
      <c r="Q34" s="280">
        <v>15094</v>
      </c>
      <c r="R34" s="280"/>
      <c r="S34" s="278"/>
      <c r="T34" s="278"/>
      <c r="U34" s="278">
        <v>476258.16</v>
      </c>
      <c r="V34" s="278">
        <v>2970314.75</v>
      </c>
      <c r="W34" s="54">
        <v>1117184.79</v>
      </c>
      <c r="X34" s="54"/>
      <c r="Y34" s="54">
        <v>1592.9</v>
      </c>
      <c r="Z34" s="54"/>
      <c r="AA34" s="54">
        <v>848802.5</v>
      </c>
      <c r="AB34" s="54"/>
      <c r="AC34" s="54">
        <v>157950</v>
      </c>
      <c r="AD34" s="281">
        <v>1348182.5</v>
      </c>
      <c r="AE34" s="281"/>
      <c r="AF34" s="281"/>
      <c r="AG34" s="281"/>
      <c r="AH34" s="281">
        <v>779928.95</v>
      </c>
      <c r="AI34" s="281">
        <v>100695.51</v>
      </c>
      <c r="AJ34" s="281"/>
      <c r="AK34" s="281"/>
      <c r="AL34" s="281"/>
      <c r="AM34" s="85">
        <f t="shared" si="1"/>
        <v>1412290.34</v>
      </c>
      <c r="AN34" s="21">
        <f t="shared" si="2"/>
        <v>104406.44</v>
      </c>
      <c r="AO34" s="86">
        <f t="shared" si="3"/>
        <v>1307883.9000000001</v>
      </c>
      <c r="AP34" s="24">
        <f t="shared" si="4"/>
        <v>2125530.19</v>
      </c>
      <c r="AQ34" s="25">
        <f t="shared" si="5"/>
        <v>2228806.96</v>
      </c>
      <c r="AR34" s="16">
        <f t="shared" si="6"/>
        <v>-103276.77000000002</v>
      </c>
    </row>
    <row r="35" spans="1:44" ht="15" thickBot="1" x14ac:dyDescent="0.25">
      <c r="A35" s="62" t="s">
        <v>302</v>
      </c>
      <c r="B35" s="62" t="s">
        <v>43</v>
      </c>
      <c r="C35" s="88">
        <v>8132</v>
      </c>
      <c r="D35" s="89" t="s">
        <v>842</v>
      </c>
      <c r="E35" s="278" t="s">
        <v>1677</v>
      </c>
      <c r="F35" s="279">
        <v>1496066.81</v>
      </c>
      <c r="G35" s="279">
        <v>219453.5</v>
      </c>
      <c r="H35" s="279">
        <v>283092.7</v>
      </c>
      <c r="I35" s="279"/>
      <c r="J35" s="278"/>
      <c r="K35" s="278">
        <v>771855.33</v>
      </c>
      <c r="L35" s="278">
        <v>524382.54</v>
      </c>
      <c r="M35" s="278"/>
      <c r="N35" s="278"/>
      <c r="O35" s="280"/>
      <c r="P35" s="280">
        <v>77127.47</v>
      </c>
      <c r="Q35" s="280">
        <v>5000</v>
      </c>
      <c r="R35" s="280"/>
      <c r="S35" s="278"/>
      <c r="T35" s="278"/>
      <c r="U35" s="278">
        <v>471227.43</v>
      </c>
      <c r="V35" s="278">
        <v>3203233.17</v>
      </c>
      <c r="W35" s="54">
        <v>1124905.9099999999</v>
      </c>
      <c r="X35" s="54">
        <v>307430</v>
      </c>
      <c r="Y35" s="54">
        <v>2647.99</v>
      </c>
      <c r="Z35" s="54"/>
      <c r="AA35" s="54">
        <v>574515</v>
      </c>
      <c r="AB35" s="54"/>
      <c r="AC35" s="54">
        <v>138896</v>
      </c>
      <c r="AD35" s="281">
        <v>1062586</v>
      </c>
      <c r="AE35" s="281"/>
      <c r="AF35" s="281"/>
      <c r="AG35" s="281"/>
      <c r="AH35" s="281">
        <v>724037.27</v>
      </c>
      <c r="AI35" s="281">
        <v>82479.08</v>
      </c>
      <c r="AJ35" s="281"/>
      <c r="AK35" s="281"/>
      <c r="AL35" s="281"/>
      <c r="AM35" s="85">
        <f t="shared" si="1"/>
        <v>1998613.01</v>
      </c>
      <c r="AN35" s="21">
        <f t="shared" si="2"/>
        <v>82127.47</v>
      </c>
      <c r="AO35" s="86">
        <f t="shared" si="3"/>
        <v>1916485.54</v>
      </c>
      <c r="AP35" s="24">
        <f t="shared" si="4"/>
        <v>2148394.9</v>
      </c>
      <c r="AQ35" s="25">
        <f t="shared" si="5"/>
        <v>1869102.35</v>
      </c>
      <c r="AR35" s="16">
        <f t="shared" si="6"/>
        <v>279292.54999999981</v>
      </c>
    </row>
    <row r="36" spans="1:44" ht="15" thickBot="1" x14ac:dyDescent="0.25">
      <c r="A36" s="62" t="s">
        <v>302</v>
      </c>
      <c r="B36" s="62" t="s">
        <v>43</v>
      </c>
      <c r="C36" s="88">
        <v>2634</v>
      </c>
      <c r="D36" s="89" t="s">
        <v>843</v>
      </c>
      <c r="E36" s="278" t="s">
        <v>1678</v>
      </c>
      <c r="F36" s="279">
        <v>785980.17</v>
      </c>
      <c r="G36" s="279">
        <v>47070.61</v>
      </c>
      <c r="H36" s="279">
        <v>126508.08</v>
      </c>
      <c r="I36" s="279"/>
      <c r="J36" s="278"/>
      <c r="K36" s="278">
        <v>73090.759999999995</v>
      </c>
      <c r="L36" s="278">
        <v>247449.91</v>
      </c>
      <c r="M36" s="278"/>
      <c r="N36" s="278"/>
      <c r="O36" s="280"/>
      <c r="P36" s="280">
        <v>67672.14</v>
      </c>
      <c r="Q36" s="280">
        <v>12226</v>
      </c>
      <c r="R36" s="280"/>
      <c r="S36" s="278"/>
      <c r="T36" s="278"/>
      <c r="U36" s="278">
        <v>70746</v>
      </c>
      <c r="V36" s="278">
        <v>2001291.5</v>
      </c>
      <c r="W36" s="54">
        <v>630536.18999999994</v>
      </c>
      <c r="X36" s="54"/>
      <c r="Y36" s="54"/>
      <c r="Z36" s="54"/>
      <c r="AA36" s="54">
        <v>653219</v>
      </c>
      <c r="AB36" s="54"/>
      <c r="AC36" s="54">
        <v>109800</v>
      </c>
      <c r="AD36" s="281">
        <v>935561</v>
      </c>
      <c r="AE36" s="281"/>
      <c r="AF36" s="281"/>
      <c r="AG36" s="281"/>
      <c r="AH36" s="281">
        <v>345798</v>
      </c>
      <c r="AI36" s="281">
        <v>86131.29</v>
      </c>
      <c r="AJ36" s="281"/>
      <c r="AK36" s="281"/>
      <c r="AL36" s="281"/>
      <c r="AM36" s="85">
        <f t="shared" si="1"/>
        <v>959558.86</v>
      </c>
      <c r="AN36" s="21">
        <f t="shared" si="2"/>
        <v>79898.14</v>
      </c>
      <c r="AO36" s="86">
        <f t="shared" si="3"/>
        <v>879660.72</v>
      </c>
      <c r="AP36" s="24">
        <f t="shared" si="4"/>
        <v>1393555.19</v>
      </c>
      <c r="AQ36" s="25">
        <f t="shared" si="5"/>
        <v>1367490.29</v>
      </c>
      <c r="AR36" s="16">
        <f t="shared" si="6"/>
        <v>26064.899999999907</v>
      </c>
    </row>
    <row r="37" spans="1:44" ht="15" thickBot="1" x14ac:dyDescent="0.25">
      <c r="A37" s="62" t="s">
        <v>302</v>
      </c>
      <c r="B37" s="62" t="s">
        <v>43</v>
      </c>
      <c r="C37" s="88">
        <v>5394</v>
      </c>
      <c r="D37" s="89" t="s">
        <v>844</v>
      </c>
      <c r="E37" s="278" t="s">
        <v>1704</v>
      </c>
      <c r="F37" s="279">
        <v>1022243.9</v>
      </c>
      <c r="G37" s="279">
        <v>123083.96</v>
      </c>
      <c r="H37" s="279">
        <v>215597.89</v>
      </c>
      <c r="I37" s="279"/>
      <c r="J37" s="278"/>
      <c r="K37" s="278">
        <v>1715441.1</v>
      </c>
      <c r="L37" s="278">
        <v>942896.34</v>
      </c>
      <c r="M37" s="278"/>
      <c r="N37" s="278"/>
      <c r="O37" s="280">
        <v>6000</v>
      </c>
      <c r="P37" s="280">
        <v>89853.93</v>
      </c>
      <c r="Q37" s="280">
        <v>1982.64</v>
      </c>
      <c r="R37" s="280"/>
      <c r="S37" s="278"/>
      <c r="T37" s="278"/>
      <c r="U37" s="278">
        <v>478666.07</v>
      </c>
      <c r="V37" s="278">
        <v>3800882.66</v>
      </c>
      <c r="W37" s="54">
        <v>959365.55</v>
      </c>
      <c r="X37" s="54"/>
      <c r="Y37" s="54">
        <v>0.61</v>
      </c>
      <c r="Z37" s="54"/>
      <c r="AA37" s="54">
        <v>111090</v>
      </c>
      <c r="AB37" s="54"/>
      <c r="AC37" s="54">
        <v>105000</v>
      </c>
      <c r="AD37" s="281">
        <v>506803</v>
      </c>
      <c r="AE37" s="281"/>
      <c r="AF37" s="281"/>
      <c r="AG37" s="281"/>
      <c r="AH37" s="281">
        <v>647107.77</v>
      </c>
      <c r="AI37" s="281">
        <v>1046192.85</v>
      </c>
      <c r="AJ37" s="281"/>
      <c r="AK37" s="281"/>
      <c r="AL37" s="281"/>
      <c r="AM37" s="85">
        <f t="shared" si="1"/>
        <v>1360925.75</v>
      </c>
      <c r="AN37" s="21">
        <f t="shared" si="2"/>
        <v>97836.569999999992</v>
      </c>
      <c r="AO37" s="86">
        <f t="shared" si="3"/>
        <v>1263089.18</v>
      </c>
      <c r="AP37" s="24">
        <f t="shared" si="4"/>
        <v>1175456.1600000001</v>
      </c>
      <c r="AQ37" s="25">
        <f t="shared" si="5"/>
        <v>2200103.62</v>
      </c>
      <c r="AR37" s="16">
        <f t="shared" si="6"/>
        <v>-1024647.46</v>
      </c>
    </row>
    <row r="38" spans="1:44" ht="15" thickBot="1" x14ac:dyDescent="0.25">
      <c r="A38" s="62" t="s">
        <v>306</v>
      </c>
      <c r="B38" s="62" t="s">
        <v>44</v>
      </c>
      <c r="C38" s="88">
        <v>3425</v>
      </c>
      <c r="D38" s="89" t="s">
        <v>845</v>
      </c>
      <c r="E38" s="278" t="s">
        <v>1531</v>
      </c>
      <c r="F38" s="279">
        <v>856809.44</v>
      </c>
      <c r="G38" s="279">
        <v>45783</v>
      </c>
      <c r="H38" s="279">
        <v>117723.52</v>
      </c>
      <c r="I38" s="279"/>
      <c r="J38" s="278"/>
      <c r="K38" s="278">
        <v>506156.93</v>
      </c>
      <c r="L38" s="278">
        <v>293387.13</v>
      </c>
      <c r="M38" s="278"/>
      <c r="N38" s="278"/>
      <c r="O38" s="280">
        <v>2200</v>
      </c>
      <c r="P38" s="280">
        <v>59464.79</v>
      </c>
      <c r="Q38" s="280">
        <v>182880</v>
      </c>
      <c r="R38" s="280">
        <v>271.02999999999997</v>
      </c>
      <c r="S38" s="278"/>
      <c r="T38" s="278"/>
      <c r="U38" s="278">
        <v>-121579.41</v>
      </c>
      <c r="V38" s="278">
        <v>2024806.3999999999</v>
      </c>
      <c r="W38" s="54">
        <v>1058222.58</v>
      </c>
      <c r="X38" s="54">
        <v>5000</v>
      </c>
      <c r="Y38" s="54">
        <v>1409.93</v>
      </c>
      <c r="Z38" s="54"/>
      <c r="AA38" s="54">
        <v>730467.5</v>
      </c>
      <c r="AB38" s="54"/>
      <c r="AC38" s="54">
        <v>158405.57</v>
      </c>
      <c r="AD38" s="281">
        <v>1090167.5</v>
      </c>
      <c r="AE38" s="281"/>
      <c r="AF38" s="281"/>
      <c r="AG38" s="281"/>
      <c r="AH38" s="281">
        <v>499919.27</v>
      </c>
      <c r="AI38" s="281">
        <v>183216.63</v>
      </c>
      <c r="AJ38" s="281"/>
      <c r="AK38" s="281"/>
      <c r="AL38" s="281">
        <v>30872.5</v>
      </c>
      <c r="AM38" s="85">
        <f t="shared" si="1"/>
        <v>1020315.96</v>
      </c>
      <c r="AN38" s="21">
        <f t="shared" si="2"/>
        <v>244815.82</v>
      </c>
      <c r="AO38" s="86">
        <f t="shared" si="3"/>
        <v>775500.1399999999</v>
      </c>
      <c r="AP38" s="24">
        <f t="shared" si="4"/>
        <v>1953505.58</v>
      </c>
      <c r="AQ38" s="25">
        <f t="shared" si="5"/>
        <v>1804175.9</v>
      </c>
      <c r="AR38" s="16">
        <f t="shared" si="6"/>
        <v>149329.68000000017</v>
      </c>
    </row>
    <row r="39" spans="1:44" ht="15" thickBot="1" x14ac:dyDescent="0.25">
      <c r="A39" s="62" t="s">
        <v>306</v>
      </c>
      <c r="B39" s="62" t="s">
        <v>44</v>
      </c>
      <c r="C39" s="88">
        <v>4047</v>
      </c>
      <c r="D39" s="89" t="s">
        <v>846</v>
      </c>
      <c r="E39" s="278" t="s">
        <v>1532</v>
      </c>
      <c r="F39" s="279">
        <v>1181470</v>
      </c>
      <c r="G39" s="279">
        <v>26722.12</v>
      </c>
      <c r="H39" s="279">
        <v>94067.9</v>
      </c>
      <c r="I39" s="279"/>
      <c r="J39" s="278"/>
      <c r="K39" s="278">
        <v>491206.81</v>
      </c>
      <c r="L39" s="278">
        <v>329155.25</v>
      </c>
      <c r="M39" s="278"/>
      <c r="N39" s="278"/>
      <c r="O39" s="280">
        <v>21950</v>
      </c>
      <c r="P39" s="280">
        <v>77028.53</v>
      </c>
      <c r="Q39" s="280">
        <v>88400</v>
      </c>
      <c r="R39" s="280">
        <v>0</v>
      </c>
      <c r="S39" s="278"/>
      <c r="T39" s="278"/>
      <c r="U39" s="278">
        <v>15100.23</v>
      </c>
      <c r="V39" s="278">
        <v>2381908.6800000002</v>
      </c>
      <c r="W39" s="54">
        <v>1111744.42</v>
      </c>
      <c r="X39" s="54"/>
      <c r="Y39" s="54">
        <v>2081.62</v>
      </c>
      <c r="Z39" s="54"/>
      <c r="AA39" s="54">
        <v>583100</v>
      </c>
      <c r="AB39" s="54"/>
      <c r="AC39" s="54">
        <v>158095.95000000001</v>
      </c>
      <c r="AD39" s="281">
        <v>890350</v>
      </c>
      <c r="AE39" s="281"/>
      <c r="AF39" s="281"/>
      <c r="AG39" s="281"/>
      <c r="AH39" s="281">
        <v>518218.34</v>
      </c>
      <c r="AI39" s="281">
        <v>152145.17000000001</v>
      </c>
      <c r="AJ39" s="281"/>
      <c r="AK39" s="281"/>
      <c r="AL39" s="281">
        <v>23195</v>
      </c>
      <c r="AM39" s="85">
        <f t="shared" si="1"/>
        <v>1302260.02</v>
      </c>
      <c r="AN39" s="21">
        <f t="shared" si="2"/>
        <v>187378.53</v>
      </c>
      <c r="AO39" s="86">
        <f t="shared" si="3"/>
        <v>1114881.49</v>
      </c>
      <c r="AP39" s="24">
        <f t="shared" si="4"/>
        <v>1855021.99</v>
      </c>
      <c r="AQ39" s="25">
        <f t="shared" si="5"/>
        <v>1583908.51</v>
      </c>
      <c r="AR39" s="16">
        <f t="shared" si="6"/>
        <v>271113.48</v>
      </c>
    </row>
    <row r="40" spans="1:44" ht="15" thickBot="1" x14ac:dyDescent="0.25">
      <c r="A40" s="62" t="s">
        <v>306</v>
      </c>
      <c r="B40" s="62" t="s">
        <v>44</v>
      </c>
      <c r="C40" s="88">
        <v>3656</v>
      </c>
      <c r="D40" s="89" t="s">
        <v>847</v>
      </c>
      <c r="E40" s="278" t="s">
        <v>1533</v>
      </c>
      <c r="F40" s="279">
        <v>881121.67</v>
      </c>
      <c r="G40" s="279">
        <v>10600</v>
      </c>
      <c r="H40" s="279">
        <v>137697.47</v>
      </c>
      <c r="I40" s="279"/>
      <c r="J40" s="278"/>
      <c r="K40" s="278">
        <v>966214.08</v>
      </c>
      <c r="L40" s="278">
        <v>315536.40000000002</v>
      </c>
      <c r="M40" s="278"/>
      <c r="N40" s="278"/>
      <c r="O40" s="280">
        <v>3000</v>
      </c>
      <c r="P40" s="280">
        <v>88208.82</v>
      </c>
      <c r="Q40" s="280"/>
      <c r="R40" s="280"/>
      <c r="S40" s="278"/>
      <c r="T40" s="278"/>
      <c r="U40" s="278">
        <v>-481.55</v>
      </c>
      <c r="V40" s="278">
        <v>2692203.68</v>
      </c>
      <c r="W40" s="54">
        <v>1038654.1</v>
      </c>
      <c r="X40" s="54">
        <v>280914</v>
      </c>
      <c r="Y40" s="54">
        <v>1087.25</v>
      </c>
      <c r="Z40" s="54"/>
      <c r="AA40" s="54">
        <v>1546483.02</v>
      </c>
      <c r="AB40" s="54"/>
      <c r="AC40" s="54">
        <v>140615.71</v>
      </c>
      <c r="AD40" s="281">
        <v>1900933.02</v>
      </c>
      <c r="AE40" s="281"/>
      <c r="AF40" s="281"/>
      <c r="AG40" s="281"/>
      <c r="AH40" s="281">
        <v>526677.02</v>
      </c>
      <c r="AI40" s="281">
        <v>232822.93</v>
      </c>
      <c r="AJ40" s="281"/>
      <c r="AK40" s="281"/>
      <c r="AL40" s="281">
        <v>5000</v>
      </c>
      <c r="AM40" s="85">
        <f t="shared" si="1"/>
        <v>1029419.14</v>
      </c>
      <c r="AN40" s="21">
        <f t="shared" si="2"/>
        <v>91208.82</v>
      </c>
      <c r="AO40" s="86">
        <f t="shared" si="3"/>
        <v>938210.32000000007</v>
      </c>
      <c r="AP40" s="24">
        <f t="shared" si="4"/>
        <v>3007754.08</v>
      </c>
      <c r="AQ40" s="25">
        <f t="shared" si="5"/>
        <v>2665432.9700000002</v>
      </c>
      <c r="AR40" s="16">
        <f t="shared" si="6"/>
        <v>342321.10999999987</v>
      </c>
    </row>
    <row r="41" spans="1:44" ht="15" thickBot="1" x14ac:dyDescent="0.25">
      <c r="A41" s="62" t="s">
        <v>306</v>
      </c>
      <c r="B41" s="62" t="s">
        <v>44</v>
      </c>
      <c r="C41" s="88">
        <v>3640</v>
      </c>
      <c r="D41" s="89" t="s">
        <v>848</v>
      </c>
      <c r="E41" s="278" t="s">
        <v>1534</v>
      </c>
      <c r="F41" s="279">
        <v>286302.64</v>
      </c>
      <c r="G41" s="279">
        <v>6994.4</v>
      </c>
      <c r="H41" s="279">
        <v>54649.68</v>
      </c>
      <c r="I41" s="279"/>
      <c r="J41" s="278"/>
      <c r="K41" s="278">
        <v>455498.38</v>
      </c>
      <c r="L41" s="278">
        <v>294043.02</v>
      </c>
      <c r="M41" s="278"/>
      <c r="N41" s="278"/>
      <c r="O41" s="280">
        <v>3500</v>
      </c>
      <c r="P41" s="280">
        <v>35236</v>
      </c>
      <c r="Q41" s="280">
        <v>10000</v>
      </c>
      <c r="R41" s="280">
        <v>305.08</v>
      </c>
      <c r="S41" s="278"/>
      <c r="T41" s="278"/>
      <c r="U41" s="278">
        <v>-8208</v>
      </c>
      <c r="V41" s="278">
        <v>2888756.2</v>
      </c>
      <c r="W41" s="54">
        <v>893236.14</v>
      </c>
      <c r="X41" s="54"/>
      <c r="Y41" s="54">
        <v>509.33</v>
      </c>
      <c r="Z41" s="54"/>
      <c r="AA41" s="54">
        <v>980812</v>
      </c>
      <c r="AB41" s="54"/>
      <c r="AC41" s="54">
        <v>155605.71</v>
      </c>
      <c r="AD41" s="281">
        <v>1330812</v>
      </c>
      <c r="AE41" s="281"/>
      <c r="AF41" s="281"/>
      <c r="AG41" s="281">
        <v>4400</v>
      </c>
      <c r="AH41" s="281">
        <v>538932.53</v>
      </c>
      <c r="AI41" s="281">
        <v>130492.97</v>
      </c>
      <c r="AJ41" s="281"/>
      <c r="AK41" s="281"/>
      <c r="AL41" s="281">
        <v>3075</v>
      </c>
      <c r="AM41" s="85">
        <f t="shared" si="1"/>
        <v>347946.72000000003</v>
      </c>
      <c r="AN41" s="21">
        <f t="shared" si="2"/>
        <v>49041.08</v>
      </c>
      <c r="AO41" s="86">
        <f t="shared" si="3"/>
        <v>298905.64</v>
      </c>
      <c r="AP41" s="24">
        <f t="shared" si="4"/>
        <v>2030163.18</v>
      </c>
      <c r="AQ41" s="25">
        <f t="shared" si="5"/>
        <v>2007712.5</v>
      </c>
      <c r="AR41" s="16">
        <f t="shared" si="6"/>
        <v>22450.679999999935</v>
      </c>
    </row>
    <row r="42" spans="1:44" ht="15" thickBot="1" x14ac:dyDescent="0.25">
      <c r="A42" s="62" t="s">
        <v>306</v>
      </c>
      <c r="B42" s="62" t="s">
        <v>44</v>
      </c>
      <c r="C42" s="88">
        <v>7398</v>
      </c>
      <c r="D42" s="89" t="s">
        <v>849</v>
      </c>
      <c r="E42" s="278" t="s">
        <v>1535</v>
      </c>
      <c r="F42" s="279">
        <v>773388.67</v>
      </c>
      <c r="G42" s="279">
        <v>72841.850000000006</v>
      </c>
      <c r="H42" s="279">
        <v>49026.48</v>
      </c>
      <c r="I42" s="279"/>
      <c r="J42" s="278"/>
      <c r="K42" s="278">
        <v>608942.07999999996</v>
      </c>
      <c r="L42" s="278">
        <v>472246.15</v>
      </c>
      <c r="M42" s="278"/>
      <c r="N42" s="278"/>
      <c r="O42" s="280">
        <v>4500</v>
      </c>
      <c r="P42" s="280">
        <v>109514.8</v>
      </c>
      <c r="Q42" s="280">
        <v>15000</v>
      </c>
      <c r="R42" s="280">
        <v>5630.84</v>
      </c>
      <c r="S42" s="278"/>
      <c r="T42" s="278"/>
      <c r="U42" s="278">
        <v>-84</v>
      </c>
      <c r="V42" s="278">
        <v>3281518.85</v>
      </c>
      <c r="W42" s="54">
        <v>1841853.94</v>
      </c>
      <c r="X42" s="54"/>
      <c r="Y42" s="54">
        <v>1352.91</v>
      </c>
      <c r="Z42" s="54"/>
      <c r="AA42" s="54">
        <v>1634309.76</v>
      </c>
      <c r="AB42" s="54"/>
      <c r="AC42" s="54">
        <v>529044.06000000006</v>
      </c>
      <c r="AD42" s="281">
        <v>2330519.7599999998</v>
      </c>
      <c r="AE42" s="281"/>
      <c r="AF42" s="281"/>
      <c r="AG42" s="281"/>
      <c r="AH42" s="281">
        <v>1084890.69</v>
      </c>
      <c r="AI42" s="281">
        <v>173944.64</v>
      </c>
      <c r="AJ42" s="281">
        <v>99917.52</v>
      </c>
      <c r="AK42" s="281"/>
      <c r="AL42" s="281">
        <v>67399</v>
      </c>
      <c r="AM42" s="85">
        <f t="shared" si="1"/>
        <v>895257</v>
      </c>
      <c r="AN42" s="21">
        <f t="shared" si="2"/>
        <v>134645.64000000001</v>
      </c>
      <c r="AO42" s="86">
        <f t="shared" si="3"/>
        <v>760611.36</v>
      </c>
      <c r="AP42" s="24">
        <f t="shared" si="4"/>
        <v>4006560.67</v>
      </c>
      <c r="AQ42" s="25">
        <f t="shared" si="5"/>
        <v>3756671.61</v>
      </c>
      <c r="AR42" s="16">
        <f t="shared" si="6"/>
        <v>249889.06000000006</v>
      </c>
    </row>
    <row r="43" spans="1:44" ht="15" thickBot="1" x14ac:dyDescent="0.25">
      <c r="A43" s="62" t="s">
        <v>306</v>
      </c>
      <c r="B43" s="62" t="s">
        <v>44</v>
      </c>
      <c r="C43" s="88">
        <v>7430</v>
      </c>
      <c r="D43" s="89" t="s">
        <v>850</v>
      </c>
      <c r="E43" s="278" t="s">
        <v>1536</v>
      </c>
      <c r="F43" s="279">
        <v>1092323.45</v>
      </c>
      <c r="G43" s="279">
        <v>38461.35</v>
      </c>
      <c r="H43" s="279">
        <v>129535.61</v>
      </c>
      <c r="I43" s="279"/>
      <c r="J43" s="278"/>
      <c r="K43" s="278">
        <v>388409.45</v>
      </c>
      <c r="L43" s="278">
        <v>399643.35</v>
      </c>
      <c r="M43" s="278"/>
      <c r="N43" s="278"/>
      <c r="O43" s="280">
        <v>4800</v>
      </c>
      <c r="P43" s="280">
        <v>91156.3</v>
      </c>
      <c r="Q43" s="280"/>
      <c r="R43" s="280">
        <v>0</v>
      </c>
      <c r="S43" s="278">
        <v>217450</v>
      </c>
      <c r="T43" s="278"/>
      <c r="U43" s="278">
        <v>83109.94</v>
      </c>
      <c r="V43" s="278">
        <v>3750097.45</v>
      </c>
      <c r="W43" s="54">
        <v>1679776.93</v>
      </c>
      <c r="X43" s="54"/>
      <c r="Y43" s="54">
        <v>1351.86</v>
      </c>
      <c r="Z43" s="54"/>
      <c r="AA43" s="54">
        <v>1264126.5</v>
      </c>
      <c r="AB43" s="54"/>
      <c r="AC43" s="54">
        <v>255492.24</v>
      </c>
      <c r="AD43" s="281">
        <v>1898585.5</v>
      </c>
      <c r="AE43" s="281"/>
      <c r="AF43" s="281"/>
      <c r="AG43" s="281"/>
      <c r="AH43" s="281">
        <v>851943.28</v>
      </c>
      <c r="AI43" s="281">
        <v>237518.86</v>
      </c>
      <c r="AJ43" s="281"/>
      <c r="AK43" s="281"/>
      <c r="AL43" s="281">
        <v>57494</v>
      </c>
      <c r="AM43" s="85">
        <f t="shared" si="1"/>
        <v>1260320.4100000001</v>
      </c>
      <c r="AN43" s="21">
        <f t="shared" si="2"/>
        <v>95956.3</v>
      </c>
      <c r="AO43" s="86">
        <f t="shared" si="3"/>
        <v>1164364.1100000001</v>
      </c>
      <c r="AP43" s="24">
        <f t="shared" si="4"/>
        <v>3200747.5300000003</v>
      </c>
      <c r="AQ43" s="25">
        <f t="shared" si="5"/>
        <v>3045541.64</v>
      </c>
      <c r="AR43" s="16">
        <f t="shared" si="6"/>
        <v>155205.89000000013</v>
      </c>
    </row>
    <row r="44" spans="1:44" ht="15" thickBot="1" x14ac:dyDescent="0.25">
      <c r="A44" s="62" t="s">
        <v>306</v>
      </c>
      <c r="B44" s="62" t="s">
        <v>44</v>
      </c>
      <c r="C44" s="88">
        <v>2978</v>
      </c>
      <c r="D44" s="89" t="s">
        <v>851</v>
      </c>
      <c r="E44" s="278" t="s">
        <v>1537</v>
      </c>
      <c r="F44" s="279">
        <v>696086.25</v>
      </c>
      <c r="G44" s="279">
        <v>8017.66</v>
      </c>
      <c r="H44" s="279">
        <v>58168.17</v>
      </c>
      <c r="I44" s="279"/>
      <c r="J44" s="278"/>
      <c r="K44" s="278">
        <v>458872.53</v>
      </c>
      <c r="L44" s="278">
        <v>400858</v>
      </c>
      <c r="M44" s="278"/>
      <c r="N44" s="278"/>
      <c r="O44" s="280">
        <v>36828</v>
      </c>
      <c r="P44" s="280">
        <v>44576.160000000003</v>
      </c>
      <c r="Q44" s="280">
        <v>20400</v>
      </c>
      <c r="R44" s="280"/>
      <c r="S44" s="278"/>
      <c r="T44" s="278"/>
      <c r="U44" s="278">
        <v>63400</v>
      </c>
      <c r="V44" s="278">
        <v>1851653.95</v>
      </c>
      <c r="W44" s="54">
        <v>1023019.66</v>
      </c>
      <c r="X44" s="54"/>
      <c r="Y44" s="54">
        <v>1057.42</v>
      </c>
      <c r="Z44" s="54"/>
      <c r="AA44" s="54">
        <v>487041.93</v>
      </c>
      <c r="AB44" s="54"/>
      <c r="AC44" s="54">
        <v>98925.07</v>
      </c>
      <c r="AD44" s="281">
        <v>880931.93</v>
      </c>
      <c r="AE44" s="281"/>
      <c r="AF44" s="281"/>
      <c r="AG44" s="281"/>
      <c r="AH44" s="281">
        <v>476907.14</v>
      </c>
      <c r="AI44" s="281">
        <v>152159.12</v>
      </c>
      <c r="AJ44" s="281"/>
      <c r="AK44" s="281"/>
      <c r="AL44" s="281">
        <v>34090</v>
      </c>
      <c r="AM44" s="85">
        <f t="shared" si="1"/>
        <v>762272.08000000007</v>
      </c>
      <c r="AN44" s="21">
        <f t="shared" si="2"/>
        <v>101804.16</v>
      </c>
      <c r="AO44" s="86">
        <f t="shared" si="3"/>
        <v>660467.92000000004</v>
      </c>
      <c r="AP44" s="24">
        <f t="shared" si="4"/>
        <v>1610044.08</v>
      </c>
      <c r="AQ44" s="25">
        <f t="shared" si="5"/>
        <v>1544088.19</v>
      </c>
      <c r="AR44" s="16">
        <f t="shared" si="6"/>
        <v>65955.89000000013</v>
      </c>
    </row>
    <row r="45" spans="1:44" ht="15" thickBot="1" x14ac:dyDescent="0.25">
      <c r="A45" s="62" t="s">
        <v>306</v>
      </c>
      <c r="B45" s="62" t="s">
        <v>44</v>
      </c>
      <c r="C45" s="88">
        <v>3394</v>
      </c>
      <c r="D45" s="89" t="s">
        <v>852</v>
      </c>
      <c r="E45" s="278" t="s">
        <v>1679</v>
      </c>
      <c r="F45" s="279">
        <v>227835.12</v>
      </c>
      <c r="G45" s="279">
        <v>10954</v>
      </c>
      <c r="H45" s="279">
        <v>57818.13</v>
      </c>
      <c r="I45" s="279"/>
      <c r="J45" s="278"/>
      <c r="K45" s="278">
        <v>456913.81</v>
      </c>
      <c r="L45" s="278">
        <v>448916.7</v>
      </c>
      <c r="M45" s="278"/>
      <c r="N45" s="278"/>
      <c r="O45" s="280">
        <v>3000</v>
      </c>
      <c r="P45" s="280">
        <v>52162.5</v>
      </c>
      <c r="Q45" s="280">
        <v>25000</v>
      </c>
      <c r="R45" s="280"/>
      <c r="S45" s="278"/>
      <c r="T45" s="278"/>
      <c r="U45" s="278">
        <v>51538.239999999998</v>
      </c>
      <c r="V45" s="278">
        <v>1865771.67</v>
      </c>
      <c r="W45" s="54">
        <v>993456.16</v>
      </c>
      <c r="X45" s="54"/>
      <c r="Y45" s="54">
        <v>452</v>
      </c>
      <c r="Z45" s="54"/>
      <c r="AA45" s="54">
        <v>816864</v>
      </c>
      <c r="AB45" s="54"/>
      <c r="AC45" s="54">
        <v>179355.33</v>
      </c>
      <c r="AD45" s="281">
        <v>1057354</v>
      </c>
      <c r="AE45" s="281"/>
      <c r="AF45" s="281">
        <v>3120</v>
      </c>
      <c r="AG45" s="281"/>
      <c r="AH45" s="281">
        <v>650432.93000000005</v>
      </c>
      <c r="AI45" s="281">
        <v>109618.69</v>
      </c>
      <c r="AJ45" s="281"/>
      <c r="AK45" s="281"/>
      <c r="AL45" s="281">
        <v>22655</v>
      </c>
      <c r="AM45" s="85">
        <f t="shared" si="1"/>
        <v>296607.25</v>
      </c>
      <c r="AN45" s="21">
        <f t="shared" si="2"/>
        <v>80162.5</v>
      </c>
      <c r="AO45" s="86">
        <f t="shared" si="3"/>
        <v>216444.75</v>
      </c>
      <c r="AP45" s="24">
        <f t="shared" si="4"/>
        <v>1990127.4900000002</v>
      </c>
      <c r="AQ45" s="25">
        <f t="shared" si="5"/>
        <v>1843180.62</v>
      </c>
      <c r="AR45" s="16">
        <f t="shared" si="6"/>
        <v>146946.87000000011</v>
      </c>
    </row>
    <row r="46" spans="1:44" ht="15" thickBot="1" x14ac:dyDescent="0.25">
      <c r="A46" s="62" t="s">
        <v>306</v>
      </c>
      <c r="B46" s="62" t="s">
        <v>44</v>
      </c>
      <c r="C46" s="88">
        <v>1969</v>
      </c>
      <c r="D46" s="89" t="s">
        <v>853</v>
      </c>
      <c r="E46" s="278" t="s">
        <v>1680</v>
      </c>
      <c r="F46" s="279">
        <v>364894.52</v>
      </c>
      <c r="G46" s="279">
        <v>4023.05</v>
      </c>
      <c r="H46" s="279">
        <v>39017.96</v>
      </c>
      <c r="I46" s="279"/>
      <c r="J46" s="278"/>
      <c r="K46" s="278">
        <v>578388.24</v>
      </c>
      <c r="L46" s="278">
        <v>255672.26</v>
      </c>
      <c r="M46" s="278"/>
      <c r="N46" s="278"/>
      <c r="O46" s="280">
        <v>0</v>
      </c>
      <c r="P46" s="280">
        <v>33223.1</v>
      </c>
      <c r="Q46" s="280"/>
      <c r="R46" s="280">
        <v>5.5</v>
      </c>
      <c r="S46" s="278">
        <v>47300</v>
      </c>
      <c r="T46" s="278"/>
      <c r="U46" s="278">
        <v>2895.04</v>
      </c>
      <c r="V46" s="278">
        <v>1234901.48</v>
      </c>
      <c r="W46" s="54">
        <v>525522.84</v>
      </c>
      <c r="X46" s="54"/>
      <c r="Y46" s="54">
        <v>601.83000000000004</v>
      </c>
      <c r="Z46" s="54"/>
      <c r="AA46" s="54">
        <v>765446.5</v>
      </c>
      <c r="AB46" s="54"/>
      <c r="AC46" s="54">
        <v>282186.03000000003</v>
      </c>
      <c r="AD46" s="281">
        <v>1041086.5</v>
      </c>
      <c r="AE46" s="281"/>
      <c r="AF46" s="281"/>
      <c r="AG46" s="281"/>
      <c r="AH46" s="281">
        <v>508840.32</v>
      </c>
      <c r="AI46" s="281">
        <v>112327.28</v>
      </c>
      <c r="AJ46" s="281"/>
      <c r="AK46" s="281">
        <v>2244.52</v>
      </c>
      <c r="AL46" s="281"/>
      <c r="AM46" s="85">
        <f t="shared" si="1"/>
        <v>407935.53</v>
      </c>
      <c r="AN46" s="21">
        <f t="shared" si="2"/>
        <v>33228.6</v>
      </c>
      <c r="AO46" s="86">
        <f t="shared" si="3"/>
        <v>374706.93000000005</v>
      </c>
      <c r="AP46" s="24">
        <f t="shared" si="4"/>
        <v>1573757.2</v>
      </c>
      <c r="AQ46" s="25">
        <f t="shared" si="5"/>
        <v>1664498.62</v>
      </c>
      <c r="AR46" s="16">
        <f t="shared" si="6"/>
        <v>-90741.420000000158</v>
      </c>
    </row>
    <row r="47" spans="1:44" ht="15" thickBot="1" x14ac:dyDescent="0.25">
      <c r="A47" s="62" t="s">
        <v>306</v>
      </c>
      <c r="B47" s="62" t="s">
        <v>44</v>
      </c>
      <c r="C47" s="88">
        <v>3732</v>
      </c>
      <c r="D47" s="89" t="s">
        <v>854</v>
      </c>
      <c r="E47" s="278" t="s">
        <v>1698</v>
      </c>
      <c r="F47" s="279">
        <v>588135.25</v>
      </c>
      <c r="G47" s="279">
        <v>16337</v>
      </c>
      <c r="H47" s="279">
        <v>99382.91</v>
      </c>
      <c r="I47" s="279"/>
      <c r="J47" s="278"/>
      <c r="K47" s="278">
        <v>1248178.04</v>
      </c>
      <c r="L47" s="278">
        <v>325455.03999999998</v>
      </c>
      <c r="M47" s="278"/>
      <c r="N47" s="278"/>
      <c r="O47" s="280">
        <v>4000</v>
      </c>
      <c r="P47" s="280">
        <v>70663.41</v>
      </c>
      <c r="Q47" s="280"/>
      <c r="R47" s="280"/>
      <c r="S47" s="278">
        <v>154510</v>
      </c>
      <c r="T47" s="278"/>
      <c r="U47" s="278">
        <v>-22574.25</v>
      </c>
      <c r="V47" s="278">
        <v>2300894.7000000002</v>
      </c>
      <c r="W47" s="54">
        <v>1038792.11</v>
      </c>
      <c r="X47" s="54"/>
      <c r="Y47" s="54">
        <v>625.5</v>
      </c>
      <c r="Z47" s="54"/>
      <c r="AA47" s="54">
        <v>555240.69999999995</v>
      </c>
      <c r="AB47" s="54"/>
      <c r="AC47" s="54">
        <v>151631.49</v>
      </c>
      <c r="AD47" s="281">
        <v>1062510.7</v>
      </c>
      <c r="AE47" s="281"/>
      <c r="AF47" s="281"/>
      <c r="AG47" s="281"/>
      <c r="AH47" s="281">
        <v>392377</v>
      </c>
      <c r="AI47" s="281">
        <v>147979.26</v>
      </c>
      <c r="AJ47" s="281"/>
      <c r="AK47" s="281"/>
      <c r="AL47" s="281">
        <v>4300</v>
      </c>
      <c r="AM47" s="85">
        <f t="shared" si="1"/>
        <v>703855.16</v>
      </c>
      <c r="AN47" s="21">
        <f t="shared" si="2"/>
        <v>74663.41</v>
      </c>
      <c r="AO47" s="86">
        <f t="shared" si="3"/>
        <v>629191.75</v>
      </c>
      <c r="AP47" s="24">
        <f t="shared" si="4"/>
        <v>1746289.8</v>
      </c>
      <c r="AQ47" s="25">
        <f t="shared" si="5"/>
        <v>1607166.96</v>
      </c>
      <c r="AR47" s="16">
        <f t="shared" si="6"/>
        <v>139122.84000000008</v>
      </c>
    </row>
    <row r="48" spans="1:44" ht="15" thickBot="1" x14ac:dyDescent="0.25">
      <c r="A48" s="62" t="s">
        <v>306</v>
      </c>
      <c r="B48" s="62" t="s">
        <v>44</v>
      </c>
      <c r="C48" s="88">
        <v>3225</v>
      </c>
      <c r="D48" s="89" t="s">
        <v>855</v>
      </c>
      <c r="E48" s="278" t="s">
        <v>1705</v>
      </c>
      <c r="F48" s="279">
        <v>666228.68000000005</v>
      </c>
      <c r="G48" s="279">
        <v>19500</v>
      </c>
      <c r="H48" s="279">
        <v>50032.07</v>
      </c>
      <c r="I48" s="279"/>
      <c r="J48" s="278"/>
      <c r="K48" s="278">
        <v>4320688.47</v>
      </c>
      <c r="L48" s="278">
        <v>334928.49</v>
      </c>
      <c r="M48" s="278"/>
      <c r="N48" s="278"/>
      <c r="O48" s="280">
        <v>0</v>
      </c>
      <c r="P48" s="280">
        <v>48485.34</v>
      </c>
      <c r="Q48" s="280"/>
      <c r="R48" s="280">
        <v>1035.5</v>
      </c>
      <c r="S48" s="278">
        <v>5000</v>
      </c>
      <c r="T48" s="278"/>
      <c r="U48" s="278">
        <v>18739.88</v>
      </c>
      <c r="V48" s="278">
        <v>4006426</v>
      </c>
      <c r="W48" s="54">
        <v>1265680.02</v>
      </c>
      <c r="X48" s="54"/>
      <c r="Y48" s="54">
        <v>1244.95</v>
      </c>
      <c r="Z48" s="54"/>
      <c r="AA48" s="54">
        <v>607843.5</v>
      </c>
      <c r="AB48" s="54"/>
      <c r="AC48" s="54">
        <v>116065.71</v>
      </c>
      <c r="AD48" s="281">
        <v>1035293.5</v>
      </c>
      <c r="AE48" s="281"/>
      <c r="AF48" s="281"/>
      <c r="AG48" s="281"/>
      <c r="AH48" s="281">
        <v>634136.59</v>
      </c>
      <c r="AI48" s="281">
        <v>201453.38</v>
      </c>
      <c r="AJ48" s="281"/>
      <c r="AK48" s="281"/>
      <c r="AL48" s="281">
        <v>18735</v>
      </c>
      <c r="AM48" s="85">
        <f t="shared" si="1"/>
        <v>735760.75</v>
      </c>
      <c r="AN48" s="21">
        <f t="shared" si="2"/>
        <v>49520.84</v>
      </c>
      <c r="AO48" s="86">
        <f t="shared" si="3"/>
        <v>686239.91</v>
      </c>
      <c r="AP48" s="24">
        <f t="shared" si="4"/>
        <v>1990834.18</v>
      </c>
      <c r="AQ48" s="25">
        <f t="shared" si="5"/>
        <v>1889618.4699999997</v>
      </c>
      <c r="AR48" s="16">
        <f t="shared" si="6"/>
        <v>101215.7100000002</v>
      </c>
    </row>
    <row r="49" spans="1:44" ht="15" thickBot="1" x14ac:dyDescent="0.25">
      <c r="A49" s="62" t="s">
        <v>31</v>
      </c>
      <c r="B49" s="62" t="s">
        <v>32</v>
      </c>
      <c r="C49" s="88">
        <v>3207</v>
      </c>
      <c r="D49" s="89" t="s">
        <v>856</v>
      </c>
      <c r="E49" s="278" t="s">
        <v>1538</v>
      </c>
      <c r="F49" s="279">
        <v>727001.27</v>
      </c>
      <c r="G49" s="279">
        <v>181018.31</v>
      </c>
      <c r="H49" s="279">
        <v>171471.92</v>
      </c>
      <c r="I49" s="279"/>
      <c r="J49" s="278"/>
      <c r="K49" s="278">
        <v>434502.7</v>
      </c>
      <c r="L49" s="278">
        <v>307056.03000000003</v>
      </c>
      <c r="M49" s="278"/>
      <c r="N49" s="278"/>
      <c r="O49" s="280">
        <v>3000</v>
      </c>
      <c r="P49" s="280">
        <v>72339.31</v>
      </c>
      <c r="Q49" s="280"/>
      <c r="R49" s="280"/>
      <c r="S49" s="278"/>
      <c r="T49" s="278"/>
      <c r="U49" s="278">
        <v>111445</v>
      </c>
      <c r="V49" s="278">
        <v>1877057.75</v>
      </c>
      <c r="W49" s="54">
        <v>765281.75</v>
      </c>
      <c r="X49" s="54"/>
      <c r="Y49" s="54">
        <v>1041.6099999999999</v>
      </c>
      <c r="Z49" s="54"/>
      <c r="AA49" s="54">
        <v>824825.1</v>
      </c>
      <c r="AB49" s="54"/>
      <c r="AC49" s="54">
        <v>88380</v>
      </c>
      <c r="AD49" s="281">
        <v>982115.1</v>
      </c>
      <c r="AE49" s="281"/>
      <c r="AF49" s="281"/>
      <c r="AG49" s="281"/>
      <c r="AH49" s="281">
        <v>446555.45</v>
      </c>
      <c r="AI49" s="281">
        <v>115392.67</v>
      </c>
      <c r="AJ49" s="281"/>
      <c r="AK49" s="281"/>
      <c r="AL49" s="281"/>
      <c r="AM49" s="85">
        <f t="shared" si="1"/>
        <v>1079491.5</v>
      </c>
      <c r="AN49" s="21">
        <f t="shared" si="2"/>
        <v>75339.31</v>
      </c>
      <c r="AO49" s="86">
        <f t="shared" si="3"/>
        <v>1004152.19</v>
      </c>
      <c r="AP49" s="24">
        <f t="shared" si="4"/>
        <v>1679528.46</v>
      </c>
      <c r="AQ49" s="25">
        <f t="shared" si="5"/>
        <v>1544063.22</v>
      </c>
      <c r="AR49" s="16">
        <f t="shared" si="6"/>
        <v>135465.24</v>
      </c>
    </row>
    <row r="50" spans="1:44" ht="15" thickBot="1" x14ac:dyDescent="0.25">
      <c r="A50" s="62" t="s">
        <v>31</v>
      </c>
      <c r="B50" s="62" t="s">
        <v>32</v>
      </c>
      <c r="C50" s="88">
        <v>3287</v>
      </c>
      <c r="D50" s="89" t="s">
        <v>857</v>
      </c>
      <c r="E50" s="278" t="s">
        <v>1539</v>
      </c>
      <c r="F50" s="279">
        <v>122206.39</v>
      </c>
      <c r="G50" s="279">
        <v>153859.04999999999</v>
      </c>
      <c r="H50" s="279">
        <v>83517.36</v>
      </c>
      <c r="I50" s="279"/>
      <c r="J50" s="278"/>
      <c r="K50" s="278">
        <v>523712.6</v>
      </c>
      <c r="L50" s="278">
        <v>373265.9</v>
      </c>
      <c r="M50" s="278"/>
      <c r="N50" s="278"/>
      <c r="O50" s="280">
        <v>0</v>
      </c>
      <c r="P50" s="280">
        <v>42040</v>
      </c>
      <c r="Q50" s="280"/>
      <c r="R50" s="280"/>
      <c r="S50" s="278"/>
      <c r="T50" s="278"/>
      <c r="U50" s="278">
        <v>-1295727.72</v>
      </c>
      <c r="V50" s="278">
        <v>2506199.65</v>
      </c>
      <c r="W50" s="54">
        <v>677298.76</v>
      </c>
      <c r="X50" s="54"/>
      <c r="Y50" s="54">
        <v>150.06</v>
      </c>
      <c r="Z50" s="54"/>
      <c r="AA50" s="54">
        <v>1474607</v>
      </c>
      <c r="AB50" s="54"/>
      <c r="AC50" s="54">
        <v>84420</v>
      </c>
      <c r="AD50" s="281">
        <v>1676249</v>
      </c>
      <c r="AE50" s="281"/>
      <c r="AF50" s="281"/>
      <c r="AG50" s="281"/>
      <c r="AH50" s="281">
        <v>415136.18</v>
      </c>
      <c r="AI50" s="281">
        <v>133677.26999999999</v>
      </c>
      <c r="AJ50" s="281"/>
      <c r="AK50" s="281"/>
      <c r="AL50" s="281"/>
      <c r="AM50" s="85">
        <f t="shared" si="1"/>
        <v>359582.8</v>
      </c>
      <c r="AN50" s="21">
        <f t="shared" si="2"/>
        <v>42040</v>
      </c>
      <c r="AO50" s="86">
        <f t="shared" si="3"/>
        <v>317542.8</v>
      </c>
      <c r="AP50" s="24">
        <f t="shared" si="4"/>
        <v>2236475.8200000003</v>
      </c>
      <c r="AQ50" s="25">
        <f t="shared" si="5"/>
        <v>2225062.4499999997</v>
      </c>
      <c r="AR50" s="16">
        <f t="shared" si="6"/>
        <v>11413.370000000577</v>
      </c>
    </row>
    <row r="51" spans="1:44" s="75" customFormat="1" ht="15" thickBot="1" x14ac:dyDescent="0.25">
      <c r="A51" s="275" t="s">
        <v>31</v>
      </c>
      <c r="B51" s="275" t="s">
        <v>32</v>
      </c>
      <c r="C51" s="109">
        <v>2936</v>
      </c>
      <c r="D51" s="110" t="s">
        <v>858</v>
      </c>
      <c r="E51" s="278" t="s">
        <v>1540</v>
      </c>
      <c r="F51" s="279">
        <v>366374.3</v>
      </c>
      <c r="G51" s="279">
        <v>22346</v>
      </c>
      <c r="H51" s="279">
        <v>49012.81</v>
      </c>
      <c r="I51" s="279"/>
      <c r="J51" s="278"/>
      <c r="K51" s="278">
        <v>85930.79</v>
      </c>
      <c r="L51" s="278">
        <v>101992.11</v>
      </c>
      <c r="M51" s="278"/>
      <c r="N51" s="278"/>
      <c r="O51" s="280">
        <v>6200</v>
      </c>
      <c r="P51" s="280">
        <v>100691.52</v>
      </c>
      <c r="Q51" s="280"/>
      <c r="R51" s="280"/>
      <c r="S51" s="278"/>
      <c r="T51" s="278"/>
      <c r="U51" s="278">
        <v>44833.36</v>
      </c>
      <c r="V51" s="278">
        <v>1840660.03</v>
      </c>
      <c r="W51" s="54">
        <v>701467.34</v>
      </c>
      <c r="X51" s="54">
        <v>88180</v>
      </c>
      <c r="Y51" s="54"/>
      <c r="Z51" s="54"/>
      <c r="AA51" s="54">
        <v>785360</v>
      </c>
      <c r="AB51" s="54"/>
      <c r="AC51" s="54">
        <v>37944</v>
      </c>
      <c r="AD51" s="281">
        <v>1014246</v>
      </c>
      <c r="AE51" s="281"/>
      <c r="AF51" s="281"/>
      <c r="AG51" s="281"/>
      <c r="AH51" s="281">
        <v>338103.99</v>
      </c>
      <c r="AI51" s="281">
        <v>118491.49</v>
      </c>
      <c r="AJ51" s="281"/>
      <c r="AK51" s="281"/>
      <c r="AL51" s="281"/>
      <c r="AM51" s="85">
        <f t="shared" si="1"/>
        <v>437733.11</v>
      </c>
      <c r="AN51" s="21">
        <f t="shared" si="2"/>
        <v>106891.52</v>
      </c>
      <c r="AO51" s="86">
        <f t="shared" si="3"/>
        <v>330841.58999999997</v>
      </c>
      <c r="AP51" s="24">
        <f t="shared" si="4"/>
        <v>1612951.3399999999</v>
      </c>
      <c r="AQ51" s="25">
        <f t="shared" si="5"/>
        <v>1470841.48</v>
      </c>
      <c r="AR51" s="111">
        <f t="shared" si="6"/>
        <v>142109.85999999987</v>
      </c>
    </row>
    <row r="52" spans="1:44" s="75" customFormat="1" ht="15" thickBot="1" x14ac:dyDescent="0.25">
      <c r="A52" s="275" t="s">
        <v>31</v>
      </c>
      <c r="B52" s="275" t="s">
        <v>32</v>
      </c>
      <c r="C52" s="109">
        <v>2495</v>
      </c>
      <c r="D52" s="110" t="s">
        <v>859</v>
      </c>
      <c r="E52" s="278" t="s">
        <v>1541</v>
      </c>
      <c r="F52" s="279">
        <v>242294.33</v>
      </c>
      <c r="G52" s="279">
        <v>65871.41</v>
      </c>
      <c r="H52" s="279">
        <v>95934.93</v>
      </c>
      <c r="I52" s="279"/>
      <c r="J52" s="278"/>
      <c r="K52" s="278">
        <v>769272.9</v>
      </c>
      <c r="L52" s="278">
        <v>267475.96000000002</v>
      </c>
      <c r="M52" s="278"/>
      <c r="N52" s="278"/>
      <c r="O52" s="280">
        <v>4000</v>
      </c>
      <c r="P52" s="280">
        <v>85695</v>
      </c>
      <c r="Q52" s="280"/>
      <c r="R52" s="280"/>
      <c r="S52" s="278"/>
      <c r="T52" s="278">
        <v>-575.30999999999995</v>
      </c>
      <c r="U52" s="278">
        <v>-355164.47</v>
      </c>
      <c r="V52" s="278">
        <v>1821817.03</v>
      </c>
      <c r="W52" s="54">
        <v>880797.44</v>
      </c>
      <c r="X52" s="54"/>
      <c r="Y52" s="54">
        <v>387.53</v>
      </c>
      <c r="Z52" s="54"/>
      <c r="AA52" s="54">
        <v>1232131.5</v>
      </c>
      <c r="AB52" s="54"/>
      <c r="AC52" s="54">
        <v>46820</v>
      </c>
      <c r="AD52" s="281">
        <v>1668776.5</v>
      </c>
      <c r="AE52" s="281"/>
      <c r="AF52" s="281">
        <v>7800</v>
      </c>
      <c r="AG52" s="281"/>
      <c r="AH52" s="281">
        <v>540179.94999999995</v>
      </c>
      <c r="AI52" s="281">
        <v>42957.74</v>
      </c>
      <c r="AJ52" s="281"/>
      <c r="AK52" s="281"/>
      <c r="AL52" s="281"/>
      <c r="AM52" s="85">
        <f t="shared" si="1"/>
        <v>404100.67</v>
      </c>
      <c r="AN52" s="21">
        <f t="shared" si="2"/>
        <v>89695</v>
      </c>
      <c r="AO52" s="86">
        <f t="shared" si="3"/>
        <v>314405.67</v>
      </c>
      <c r="AP52" s="24">
        <f t="shared" si="4"/>
        <v>2160136.4699999997</v>
      </c>
      <c r="AQ52" s="25">
        <f t="shared" si="5"/>
        <v>2259714.1900000004</v>
      </c>
      <c r="AR52" s="111">
        <f t="shared" si="6"/>
        <v>-99577.720000000671</v>
      </c>
    </row>
    <row r="53" spans="1:44" s="75" customFormat="1" ht="15" thickBot="1" x14ac:dyDescent="0.25">
      <c r="A53" s="275" t="s">
        <v>31</v>
      </c>
      <c r="B53" s="275" t="s">
        <v>32</v>
      </c>
      <c r="C53" s="109">
        <v>5264</v>
      </c>
      <c r="D53" s="110" t="s">
        <v>860</v>
      </c>
      <c r="E53" s="278" t="s">
        <v>1542</v>
      </c>
      <c r="F53" s="279">
        <v>83439.58</v>
      </c>
      <c r="G53" s="279">
        <v>205509.83</v>
      </c>
      <c r="H53" s="279">
        <v>603877</v>
      </c>
      <c r="I53" s="279"/>
      <c r="J53" s="278"/>
      <c r="K53" s="278">
        <v>584404.59</v>
      </c>
      <c r="L53" s="278">
        <v>533969.52</v>
      </c>
      <c r="M53" s="278"/>
      <c r="N53" s="278"/>
      <c r="O53" s="280">
        <v>22000</v>
      </c>
      <c r="P53" s="280">
        <v>351561.1</v>
      </c>
      <c r="Q53" s="280"/>
      <c r="R53" s="280"/>
      <c r="S53" s="278"/>
      <c r="T53" s="278"/>
      <c r="U53" s="278">
        <v>-4978786.1500000004</v>
      </c>
      <c r="V53" s="278">
        <v>1102265.42</v>
      </c>
      <c r="W53" s="54">
        <v>-329266.87</v>
      </c>
      <c r="X53" s="54"/>
      <c r="Y53" s="54"/>
      <c r="Z53" s="54"/>
      <c r="AA53" s="54">
        <v>1109115</v>
      </c>
      <c r="AB53" s="54"/>
      <c r="AC53" s="54"/>
      <c r="AD53" s="281">
        <v>1796891</v>
      </c>
      <c r="AE53" s="281"/>
      <c r="AF53" s="281"/>
      <c r="AG53" s="281"/>
      <c r="AH53" s="281">
        <v>671052.67000000004</v>
      </c>
      <c r="AI53" s="281">
        <v>153540.98000000001</v>
      </c>
      <c r="AJ53" s="281"/>
      <c r="AK53" s="281"/>
      <c r="AL53" s="281">
        <v>3042</v>
      </c>
      <c r="AM53" s="85">
        <f t="shared" si="1"/>
        <v>892826.40999999992</v>
      </c>
      <c r="AN53" s="21">
        <f t="shared" si="2"/>
        <v>373561.1</v>
      </c>
      <c r="AO53" s="86">
        <f t="shared" si="3"/>
        <v>519265.30999999994</v>
      </c>
      <c r="AP53" s="24">
        <f t="shared" si="4"/>
        <v>779848.13</v>
      </c>
      <c r="AQ53" s="25">
        <f t="shared" si="5"/>
        <v>2624526.65</v>
      </c>
      <c r="AR53" s="111">
        <f t="shared" si="6"/>
        <v>-1844678.52</v>
      </c>
    </row>
    <row r="54" spans="1:44" ht="15" thickBot="1" x14ac:dyDescent="0.25">
      <c r="A54" s="62" t="s">
        <v>31</v>
      </c>
      <c r="B54" s="62" t="s">
        <v>32</v>
      </c>
      <c r="C54" s="88">
        <v>2213</v>
      </c>
      <c r="D54" s="89" t="s">
        <v>861</v>
      </c>
      <c r="E54" s="278" t="s">
        <v>1543</v>
      </c>
      <c r="F54" s="279">
        <v>452720.91</v>
      </c>
      <c r="G54" s="279">
        <v>162713.07</v>
      </c>
      <c r="H54" s="279">
        <v>75727.53</v>
      </c>
      <c r="I54" s="279"/>
      <c r="J54" s="278"/>
      <c r="K54" s="278">
        <v>162482.81</v>
      </c>
      <c r="L54" s="278">
        <v>183111.64</v>
      </c>
      <c r="M54" s="278"/>
      <c r="N54" s="278"/>
      <c r="O54" s="280">
        <v>0</v>
      </c>
      <c r="P54" s="280">
        <v>46640</v>
      </c>
      <c r="Q54" s="280"/>
      <c r="R54" s="280"/>
      <c r="S54" s="278"/>
      <c r="T54" s="278"/>
      <c r="U54" s="278">
        <v>-1146610.02</v>
      </c>
      <c r="V54" s="278">
        <v>2172216.88</v>
      </c>
      <c r="W54" s="54">
        <v>673133.23</v>
      </c>
      <c r="X54" s="54">
        <v>79000</v>
      </c>
      <c r="Y54" s="54">
        <v>952.99</v>
      </c>
      <c r="Z54" s="54"/>
      <c r="AA54" s="54">
        <v>659213.5</v>
      </c>
      <c r="AB54" s="54"/>
      <c r="AC54" s="54">
        <v>12500</v>
      </c>
      <c r="AD54" s="281">
        <v>846181.5</v>
      </c>
      <c r="AE54" s="281"/>
      <c r="AF54" s="281"/>
      <c r="AG54" s="281"/>
      <c r="AH54" s="281">
        <v>493352.06</v>
      </c>
      <c r="AI54" s="281">
        <v>44389.06</v>
      </c>
      <c r="AJ54" s="281"/>
      <c r="AK54" s="281"/>
      <c r="AL54" s="281"/>
      <c r="AM54" s="85">
        <f t="shared" si="1"/>
        <v>691161.51</v>
      </c>
      <c r="AN54" s="21">
        <f t="shared" si="2"/>
        <v>46640</v>
      </c>
      <c r="AO54" s="86">
        <f t="shared" si="3"/>
        <v>644521.51</v>
      </c>
      <c r="AP54" s="24">
        <f t="shared" si="4"/>
        <v>1424799.72</v>
      </c>
      <c r="AQ54" s="25">
        <f t="shared" si="5"/>
        <v>1383922.62</v>
      </c>
      <c r="AR54" s="16">
        <f t="shared" si="6"/>
        <v>40877.09999999986</v>
      </c>
    </row>
    <row r="55" spans="1:44" ht="15" thickBot="1" x14ac:dyDescent="0.25">
      <c r="A55" s="62" t="s">
        <v>31</v>
      </c>
      <c r="B55" s="62" t="s">
        <v>32</v>
      </c>
      <c r="C55" s="88">
        <v>2562</v>
      </c>
      <c r="D55" s="89" t="s">
        <v>862</v>
      </c>
      <c r="E55" s="278" t="s">
        <v>1544</v>
      </c>
      <c r="F55" s="279">
        <v>140624.04</v>
      </c>
      <c r="G55" s="279">
        <v>85185.56</v>
      </c>
      <c r="H55" s="279">
        <v>44107.94</v>
      </c>
      <c r="I55" s="279"/>
      <c r="J55" s="278"/>
      <c r="K55" s="278">
        <v>1256286.6000000001</v>
      </c>
      <c r="L55" s="278">
        <v>660703.5</v>
      </c>
      <c r="M55" s="278"/>
      <c r="N55" s="278"/>
      <c r="O55" s="280"/>
      <c r="P55" s="280"/>
      <c r="Q55" s="280"/>
      <c r="R55" s="280"/>
      <c r="S55" s="278"/>
      <c r="T55" s="278"/>
      <c r="U55" s="278"/>
      <c r="V55" s="278">
        <v>1936400.69</v>
      </c>
      <c r="W55" s="54">
        <v>451273.88</v>
      </c>
      <c r="X55" s="54">
        <v>77460</v>
      </c>
      <c r="Y55" s="54"/>
      <c r="Z55" s="54"/>
      <c r="AA55" s="54">
        <v>736480</v>
      </c>
      <c r="AB55" s="54"/>
      <c r="AC55" s="54"/>
      <c r="AD55" s="281">
        <v>891040</v>
      </c>
      <c r="AE55" s="281"/>
      <c r="AF55" s="281"/>
      <c r="AG55" s="281"/>
      <c r="AH55" s="281">
        <v>267600.71000000002</v>
      </c>
      <c r="AI55" s="281">
        <v>56300.54</v>
      </c>
      <c r="AJ55" s="281"/>
      <c r="AK55" s="281"/>
      <c r="AL55" s="281"/>
      <c r="AM55" s="85">
        <f t="shared" si="1"/>
        <v>269917.54000000004</v>
      </c>
      <c r="AN55" s="21">
        <f t="shared" si="2"/>
        <v>0</v>
      </c>
      <c r="AO55" s="86">
        <f t="shared" si="3"/>
        <v>269917.54000000004</v>
      </c>
      <c r="AP55" s="24">
        <f t="shared" si="4"/>
        <v>1265213.8799999999</v>
      </c>
      <c r="AQ55" s="25">
        <f t="shared" si="5"/>
        <v>1214941.25</v>
      </c>
      <c r="AR55" s="16">
        <f t="shared" si="6"/>
        <v>50272.629999999888</v>
      </c>
    </row>
    <row r="56" spans="1:44" s="75" customFormat="1" ht="15" thickBot="1" x14ac:dyDescent="0.25">
      <c r="A56" s="275" t="s">
        <v>31</v>
      </c>
      <c r="B56" s="275" t="s">
        <v>32</v>
      </c>
      <c r="C56" s="109">
        <v>7114</v>
      </c>
      <c r="D56" s="110" t="s">
        <v>863</v>
      </c>
      <c r="E56" s="278" t="s">
        <v>1545</v>
      </c>
      <c r="F56" s="279">
        <v>251571.21</v>
      </c>
      <c r="G56" s="279">
        <v>50473.62</v>
      </c>
      <c r="H56" s="279">
        <v>301004.21000000002</v>
      </c>
      <c r="I56" s="279"/>
      <c r="J56" s="278"/>
      <c r="K56" s="278">
        <v>51114.559999999998</v>
      </c>
      <c r="L56" s="278">
        <v>255701.54</v>
      </c>
      <c r="M56" s="278"/>
      <c r="N56" s="278"/>
      <c r="O56" s="280">
        <v>12500</v>
      </c>
      <c r="P56" s="280">
        <v>99781.49</v>
      </c>
      <c r="Q56" s="280"/>
      <c r="R56" s="280"/>
      <c r="S56" s="278"/>
      <c r="T56" s="278"/>
      <c r="U56" s="278">
        <v>139251.15</v>
      </c>
      <c r="V56" s="278">
        <v>1262941.0900000001</v>
      </c>
      <c r="W56" s="54">
        <v>1373266.06</v>
      </c>
      <c r="X56" s="54">
        <v>31200</v>
      </c>
      <c r="Y56" s="54">
        <v>279.68</v>
      </c>
      <c r="Z56" s="54"/>
      <c r="AA56" s="54">
        <v>1569820</v>
      </c>
      <c r="AB56" s="54"/>
      <c r="AC56" s="54">
        <v>4800</v>
      </c>
      <c r="AD56" s="281">
        <v>2125450</v>
      </c>
      <c r="AE56" s="281"/>
      <c r="AF56" s="281"/>
      <c r="AG56" s="281"/>
      <c r="AH56" s="281">
        <v>590350.24</v>
      </c>
      <c r="AI56" s="281">
        <v>58925.49</v>
      </c>
      <c r="AJ56" s="281"/>
      <c r="AK56" s="281"/>
      <c r="AL56" s="281"/>
      <c r="AM56" s="85">
        <f t="shared" si="1"/>
        <v>603049.04</v>
      </c>
      <c r="AN56" s="21">
        <f t="shared" si="2"/>
        <v>112281.49</v>
      </c>
      <c r="AO56" s="86">
        <f t="shared" si="3"/>
        <v>490767.55000000005</v>
      </c>
      <c r="AP56" s="24">
        <f t="shared" si="4"/>
        <v>2979365.74</v>
      </c>
      <c r="AQ56" s="25">
        <f t="shared" si="5"/>
        <v>2774725.7300000004</v>
      </c>
      <c r="AR56" s="111">
        <f t="shared" si="6"/>
        <v>204640.00999999978</v>
      </c>
    </row>
    <row r="57" spans="1:44" ht="15" thickBot="1" x14ac:dyDescent="0.25">
      <c r="A57" s="62" t="s">
        <v>31</v>
      </c>
      <c r="B57" s="62" t="s">
        <v>32</v>
      </c>
      <c r="C57" s="88">
        <v>6804</v>
      </c>
      <c r="D57" s="89" t="s">
        <v>864</v>
      </c>
      <c r="E57" s="278" t="s">
        <v>1681</v>
      </c>
      <c r="F57" s="279">
        <v>422723.3</v>
      </c>
      <c r="G57" s="279">
        <v>26997.75</v>
      </c>
      <c r="H57" s="279">
        <v>123654.2</v>
      </c>
      <c r="I57" s="279"/>
      <c r="J57" s="278"/>
      <c r="K57" s="278">
        <v>619580.38</v>
      </c>
      <c r="L57" s="278">
        <v>641843.47</v>
      </c>
      <c r="M57" s="278"/>
      <c r="N57" s="278"/>
      <c r="O57" s="280">
        <v>23566</v>
      </c>
      <c r="P57" s="280">
        <v>71020</v>
      </c>
      <c r="Q57" s="280"/>
      <c r="R57" s="280"/>
      <c r="S57" s="278">
        <v>5220</v>
      </c>
      <c r="T57" s="278"/>
      <c r="U57" s="278">
        <v>161727</v>
      </c>
      <c r="V57" s="278">
        <v>2033596.36</v>
      </c>
      <c r="W57" s="54">
        <v>1240247.1200000001</v>
      </c>
      <c r="X57" s="54">
        <v>52000</v>
      </c>
      <c r="Y57" s="54">
        <v>455.24</v>
      </c>
      <c r="Z57" s="54"/>
      <c r="AA57" s="54">
        <v>1163412</v>
      </c>
      <c r="AB57" s="54"/>
      <c r="AC57" s="54">
        <v>119620</v>
      </c>
      <c r="AD57" s="281">
        <v>1641277</v>
      </c>
      <c r="AE57" s="281"/>
      <c r="AF57" s="281"/>
      <c r="AG57" s="281"/>
      <c r="AH57" s="281">
        <v>785420.05</v>
      </c>
      <c r="AI57" s="281">
        <v>75093.440000000002</v>
      </c>
      <c r="AJ57" s="281"/>
      <c r="AK57" s="281"/>
      <c r="AL57" s="281"/>
      <c r="AM57" s="85">
        <f t="shared" si="1"/>
        <v>573375.25</v>
      </c>
      <c r="AN57" s="21">
        <f t="shared" si="2"/>
        <v>94586</v>
      </c>
      <c r="AO57" s="86">
        <f t="shared" si="3"/>
        <v>478789.25</v>
      </c>
      <c r="AP57" s="24">
        <f t="shared" si="4"/>
        <v>2575734.3600000003</v>
      </c>
      <c r="AQ57" s="25">
        <f t="shared" si="5"/>
        <v>2501790.4899999998</v>
      </c>
      <c r="AR57" s="16">
        <f t="shared" si="6"/>
        <v>73943.870000000577</v>
      </c>
    </row>
    <row r="58" spans="1:44" s="75" customFormat="1" ht="15" thickBot="1" x14ac:dyDescent="0.25">
      <c r="A58" s="275" t="s">
        <v>31</v>
      </c>
      <c r="B58" s="275" t="s">
        <v>32</v>
      </c>
      <c r="C58" s="109">
        <v>3739</v>
      </c>
      <c r="D58" s="110" t="s">
        <v>865</v>
      </c>
      <c r="E58" s="278" t="s">
        <v>1682</v>
      </c>
      <c r="F58" s="279">
        <v>18650.97</v>
      </c>
      <c r="G58" s="279">
        <v>107598.34</v>
      </c>
      <c r="H58" s="279">
        <v>187721.05</v>
      </c>
      <c r="I58" s="279"/>
      <c r="J58" s="278"/>
      <c r="K58" s="278">
        <v>781032.37</v>
      </c>
      <c r="L58" s="278">
        <v>257780.59</v>
      </c>
      <c r="M58" s="278"/>
      <c r="N58" s="278"/>
      <c r="O58" s="280">
        <v>0</v>
      </c>
      <c r="P58" s="280">
        <v>35300</v>
      </c>
      <c r="Q58" s="280"/>
      <c r="R58" s="280"/>
      <c r="S58" s="278"/>
      <c r="T58" s="278"/>
      <c r="U58" s="278">
        <v>21073.14</v>
      </c>
      <c r="V58" s="278">
        <v>2378594.3199999998</v>
      </c>
      <c r="W58" s="54">
        <v>1109271.05</v>
      </c>
      <c r="X58" s="54">
        <v>25000</v>
      </c>
      <c r="Y58" s="54">
        <v>201.7</v>
      </c>
      <c r="Z58" s="54"/>
      <c r="AA58" s="54">
        <v>933401</v>
      </c>
      <c r="AB58" s="54"/>
      <c r="AC58" s="54">
        <v>23620</v>
      </c>
      <c r="AD58" s="281">
        <v>1250863</v>
      </c>
      <c r="AE58" s="281"/>
      <c r="AF58" s="281"/>
      <c r="AG58" s="281"/>
      <c r="AH58" s="281">
        <v>744959.42</v>
      </c>
      <c r="AI58" s="281">
        <v>184452.2</v>
      </c>
      <c r="AJ58" s="281"/>
      <c r="AK58" s="281"/>
      <c r="AL58" s="281"/>
      <c r="AM58" s="85">
        <f t="shared" si="1"/>
        <v>313970.36</v>
      </c>
      <c r="AN58" s="21">
        <f t="shared" si="2"/>
        <v>35300</v>
      </c>
      <c r="AO58" s="86">
        <f t="shared" si="3"/>
        <v>278670.36</v>
      </c>
      <c r="AP58" s="24">
        <f t="shared" si="4"/>
        <v>2091493.75</v>
      </c>
      <c r="AQ58" s="25">
        <f t="shared" si="5"/>
        <v>2180274.62</v>
      </c>
      <c r="AR58" s="111">
        <f t="shared" si="6"/>
        <v>-88780.870000000112</v>
      </c>
    </row>
    <row r="59" spans="1:44" s="75" customFormat="1" ht="15" thickBot="1" x14ac:dyDescent="0.25">
      <c r="A59" s="275" t="s">
        <v>31</v>
      </c>
      <c r="B59" s="275" t="s">
        <v>32</v>
      </c>
      <c r="C59" s="109">
        <v>2743</v>
      </c>
      <c r="D59" s="110" t="s">
        <v>866</v>
      </c>
      <c r="E59" s="278" t="s">
        <v>1683</v>
      </c>
      <c r="F59" s="279">
        <v>226703.16</v>
      </c>
      <c r="G59" s="279">
        <v>74541.05</v>
      </c>
      <c r="H59" s="279">
        <v>126826.47</v>
      </c>
      <c r="I59" s="279"/>
      <c r="J59" s="278"/>
      <c r="K59" s="278">
        <v>1692935.51</v>
      </c>
      <c r="L59" s="278">
        <v>498573.23</v>
      </c>
      <c r="M59" s="278"/>
      <c r="N59" s="278"/>
      <c r="O59" s="280">
        <v>4040</v>
      </c>
      <c r="P59" s="280">
        <v>89648.37</v>
      </c>
      <c r="Q59" s="280"/>
      <c r="R59" s="280"/>
      <c r="S59" s="278"/>
      <c r="T59" s="278"/>
      <c r="U59" s="278"/>
      <c r="V59" s="278">
        <v>2522084.4900000002</v>
      </c>
      <c r="W59" s="54">
        <v>1094608.6200000001</v>
      </c>
      <c r="X59" s="54"/>
      <c r="Y59" s="54">
        <v>206.84</v>
      </c>
      <c r="Z59" s="54"/>
      <c r="AA59" s="54">
        <v>819287</v>
      </c>
      <c r="AB59" s="54"/>
      <c r="AC59" s="54"/>
      <c r="AD59" s="281">
        <v>1155479</v>
      </c>
      <c r="AE59" s="281"/>
      <c r="AF59" s="281"/>
      <c r="AG59" s="281"/>
      <c r="AH59" s="281">
        <v>406481.22</v>
      </c>
      <c r="AI59" s="281">
        <v>38804.199999999997</v>
      </c>
      <c r="AJ59" s="281"/>
      <c r="AK59" s="281"/>
      <c r="AL59" s="281"/>
      <c r="AM59" s="85">
        <f t="shared" si="1"/>
        <v>428070.68000000005</v>
      </c>
      <c r="AN59" s="21">
        <f t="shared" si="2"/>
        <v>93688.37</v>
      </c>
      <c r="AO59" s="86">
        <f t="shared" si="3"/>
        <v>334382.31000000006</v>
      </c>
      <c r="AP59" s="24">
        <f t="shared" si="4"/>
        <v>1914102.4600000002</v>
      </c>
      <c r="AQ59" s="25">
        <f t="shared" si="5"/>
        <v>1600764.42</v>
      </c>
      <c r="AR59" s="111">
        <f t="shared" si="6"/>
        <v>313338.04000000027</v>
      </c>
    </row>
    <row r="60" spans="1:44" ht="15" thickBot="1" x14ac:dyDescent="0.25">
      <c r="A60" s="62" t="s">
        <v>33</v>
      </c>
      <c r="B60" s="62" t="s">
        <v>34</v>
      </c>
      <c r="C60" s="88">
        <v>4721</v>
      </c>
      <c r="D60" s="89" t="s">
        <v>867</v>
      </c>
      <c r="E60" s="278" t="s">
        <v>1546</v>
      </c>
      <c r="F60" s="279">
        <v>1137015.28</v>
      </c>
      <c r="G60" s="279">
        <v>143276.70000000001</v>
      </c>
      <c r="H60" s="279">
        <v>64839.27</v>
      </c>
      <c r="I60" s="279"/>
      <c r="J60" s="278"/>
      <c r="K60" s="278">
        <v>402956.09</v>
      </c>
      <c r="L60" s="278">
        <v>588023.31000000006</v>
      </c>
      <c r="M60" s="278"/>
      <c r="N60" s="278"/>
      <c r="O60" s="280">
        <v>1465.3</v>
      </c>
      <c r="P60" s="280">
        <v>118374.49</v>
      </c>
      <c r="Q60" s="280"/>
      <c r="R60" s="280">
        <v>15</v>
      </c>
      <c r="S60" s="278"/>
      <c r="T60" s="278">
        <v>-257111.57</v>
      </c>
      <c r="U60" s="278">
        <v>120636.95</v>
      </c>
      <c r="V60" s="278">
        <v>2222830.3199999998</v>
      </c>
      <c r="W60" s="54">
        <v>1251293.73</v>
      </c>
      <c r="X60" s="54"/>
      <c r="Y60" s="54">
        <v>2151.1999999999998</v>
      </c>
      <c r="Z60" s="54"/>
      <c r="AA60" s="54">
        <v>646302.5</v>
      </c>
      <c r="AB60" s="54"/>
      <c r="AC60" s="54">
        <v>36000</v>
      </c>
      <c r="AD60" s="281">
        <v>1010797.5</v>
      </c>
      <c r="AE60" s="281"/>
      <c r="AF60" s="281"/>
      <c r="AG60" s="281"/>
      <c r="AH60" s="281">
        <v>553282.6</v>
      </c>
      <c r="AI60" s="281">
        <v>132800.17000000001</v>
      </c>
      <c r="AJ60" s="281"/>
      <c r="AK60" s="281"/>
      <c r="AL60" s="281">
        <v>11521</v>
      </c>
      <c r="AM60" s="85">
        <f t="shared" si="1"/>
        <v>1345131.25</v>
      </c>
      <c r="AN60" s="21">
        <f t="shared" si="2"/>
        <v>119854.79000000001</v>
      </c>
      <c r="AO60" s="86">
        <f t="shared" si="3"/>
        <v>1225276.46</v>
      </c>
      <c r="AP60" s="24">
        <f t="shared" si="4"/>
        <v>1935747.43</v>
      </c>
      <c r="AQ60" s="25">
        <f t="shared" si="5"/>
        <v>1708401.27</v>
      </c>
      <c r="AR60" s="16">
        <f t="shared" si="6"/>
        <v>227346.15999999992</v>
      </c>
    </row>
    <row r="61" spans="1:44" ht="15" thickBot="1" x14ac:dyDescent="0.25">
      <c r="A61" s="62" t="s">
        <v>33</v>
      </c>
      <c r="B61" s="62" t="s">
        <v>34</v>
      </c>
      <c r="C61" s="88">
        <v>8384</v>
      </c>
      <c r="D61" s="89" t="s">
        <v>868</v>
      </c>
      <c r="E61" s="278" t="s">
        <v>1547</v>
      </c>
      <c r="F61" s="279">
        <v>1593382.46</v>
      </c>
      <c r="G61" s="279">
        <v>124104.25</v>
      </c>
      <c r="H61" s="279">
        <v>184592.72</v>
      </c>
      <c r="I61" s="279"/>
      <c r="J61" s="278"/>
      <c r="K61" s="278">
        <v>2831149.9</v>
      </c>
      <c r="L61" s="278">
        <v>1508543.69</v>
      </c>
      <c r="M61" s="278"/>
      <c r="N61" s="278"/>
      <c r="O61" s="280">
        <v>11700</v>
      </c>
      <c r="P61" s="280">
        <v>352191</v>
      </c>
      <c r="Q61" s="280"/>
      <c r="R61" s="280">
        <v>5618</v>
      </c>
      <c r="S61" s="278"/>
      <c r="T61" s="278">
        <v>2261133.75</v>
      </c>
      <c r="U61" s="278">
        <v>3326.12</v>
      </c>
      <c r="V61" s="278">
        <v>3033155.83</v>
      </c>
      <c r="W61" s="54">
        <v>2606719.75</v>
      </c>
      <c r="X61" s="54">
        <v>545690</v>
      </c>
      <c r="Y61" s="54">
        <v>3320.87</v>
      </c>
      <c r="Z61" s="54"/>
      <c r="AA61" s="54">
        <v>2150554</v>
      </c>
      <c r="AB61" s="54"/>
      <c r="AC61" s="54">
        <v>300042</v>
      </c>
      <c r="AD61" s="281">
        <v>3120763.87</v>
      </c>
      <c r="AE61" s="281"/>
      <c r="AF61" s="281"/>
      <c r="AG61" s="281"/>
      <c r="AH61" s="281">
        <v>1771728.48</v>
      </c>
      <c r="AI61" s="281">
        <v>108960.95</v>
      </c>
      <c r="AJ61" s="281"/>
      <c r="AK61" s="281"/>
      <c r="AL61" s="281"/>
      <c r="AM61" s="85">
        <f t="shared" si="1"/>
        <v>1902079.43</v>
      </c>
      <c r="AN61" s="21">
        <f t="shared" si="2"/>
        <v>369509</v>
      </c>
      <c r="AO61" s="86">
        <f t="shared" si="3"/>
        <v>1532570.43</v>
      </c>
      <c r="AP61" s="24">
        <f t="shared" si="4"/>
        <v>5606326.6200000001</v>
      </c>
      <c r="AQ61" s="25">
        <f t="shared" si="5"/>
        <v>5001453.3</v>
      </c>
      <c r="AR61" s="16">
        <f t="shared" si="6"/>
        <v>604873.3200000003</v>
      </c>
    </row>
    <row r="62" spans="1:44" ht="15" thickBot="1" x14ac:dyDescent="0.25">
      <c r="A62" s="62" t="s">
        <v>33</v>
      </c>
      <c r="B62" s="62" t="s">
        <v>34</v>
      </c>
      <c r="C62" s="88">
        <v>4586</v>
      </c>
      <c r="D62" s="89" t="s">
        <v>869</v>
      </c>
      <c r="E62" s="278" t="s">
        <v>1548</v>
      </c>
      <c r="F62" s="279">
        <v>399353.47</v>
      </c>
      <c r="G62" s="279">
        <v>104561.02</v>
      </c>
      <c r="H62" s="279">
        <v>296687.65000000002</v>
      </c>
      <c r="I62" s="279"/>
      <c r="J62" s="278"/>
      <c r="K62" s="278">
        <v>827018.08</v>
      </c>
      <c r="L62" s="278">
        <v>601895.76</v>
      </c>
      <c r="M62" s="278"/>
      <c r="N62" s="278"/>
      <c r="O62" s="280">
        <v>0</v>
      </c>
      <c r="P62" s="280">
        <v>271668.98</v>
      </c>
      <c r="Q62" s="280"/>
      <c r="R62" s="280">
        <v>1245.1600000000001</v>
      </c>
      <c r="S62" s="278"/>
      <c r="T62" s="278">
        <v>-189848.3</v>
      </c>
      <c r="U62" s="278"/>
      <c r="V62" s="278">
        <v>2266667.36</v>
      </c>
      <c r="W62" s="54">
        <v>1299713.81</v>
      </c>
      <c r="X62" s="54"/>
      <c r="Y62" s="54">
        <v>1144.8800000000001</v>
      </c>
      <c r="Z62" s="54"/>
      <c r="AA62" s="54">
        <v>1101270</v>
      </c>
      <c r="AB62" s="54"/>
      <c r="AC62" s="54">
        <v>9000</v>
      </c>
      <c r="AD62" s="281">
        <v>1434878</v>
      </c>
      <c r="AE62" s="281"/>
      <c r="AF62" s="281"/>
      <c r="AG62" s="281"/>
      <c r="AH62" s="281">
        <v>767067.7</v>
      </c>
      <c r="AI62" s="281">
        <v>168810.21</v>
      </c>
      <c r="AJ62" s="281"/>
      <c r="AK62" s="281"/>
      <c r="AL62" s="281"/>
      <c r="AM62" s="85">
        <f t="shared" si="1"/>
        <v>800602.14</v>
      </c>
      <c r="AN62" s="21">
        <f t="shared" si="2"/>
        <v>272914.13999999996</v>
      </c>
      <c r="AO62" s="86">
        <f t="shared" si="3"/>
        <v>527688</v>
      </c>
      <c r="AP62" s="24">
        <f t="shared" si="4"/>
        <v>2411128.69</v>
      </c>
      <c r="AQ62" s="25">
        <f t="shared" si="5"/>
        <v>2370755.91</v>
      </c>
      <c r="AR62" s="16">
        <f t="shared" si="6"/>
        <v>40372.779999999795</v>
      </c>
    </row>
    <row r="63" spans="1:44" ht="15" thickBot="1" x14ac:dyDescent="0.25">
      <c r="A63" s="62" t="s">
        <v>33</v>
      </c>
      <c r="B63" s="62" t="s">
        <v>34</v>
      </c>
      <c r="C63" s="88">
        <v>3004</v>
      </c>
      <c r="D63" s="89" t="s">
        <v>870</v>
      </c>
      <c r="E63" s="278" t="s">
        <v>1549</v>
      </c>
      <c r="F63" s="279">
        <v>707612.34</v>
      </c>
      <c r="G63" s="279">
        <v>56780.480000000003</v>
      </c>
      <c r="H63" s="279">
        <v>38555.15</v>
      </c>
      <c r="I63" s="279"/>
      <c r="J63" s="278"/>
      <c r="K63" s="278">
        <v>242547.61</v>
      </c>
      <c r="L63" s="278">
        <v>337449.58</v>
      </c>
      <c r="M63" s="278"/>
      <c r="N63" s="278"/>
      <c r="O63" s="280">
        <v>3500</v>
      </c>
      <c r="P63" s="280">
        <v>49401.86</v>
      </c>
      <c r="Q63" s="280"/>
      <c r="R63" s="280">
        <v>1782</v>
      </c>
      <c r="S63" s="278"/>
      <c r="T63" s="278">
        <v>-666800.07999999996</v>
      </c>
      <c r="U63" s="278">
        <v>-10</v>
      </c>
      <c r="V63" s="278">
        <v>1987498.73</v>
      </c>
      <c r="W63" s="54">
        <v>967177.79</v>
      </c>
      <c r="X63" s="54"/>
      <c r="Y63" s="54">
        <v>1428.36</v>
      </c>
      <c r="Z63" s="54"/>
      <c r="AA63" s="54">
        <v>405551</v>
      </c>
      <c r="AB63" s="54"/>
      <c r="AC63" s="54">
        <v>236900</v>
      </c>
      <c r="AD63" s="281">
        <v>754451</v>
      </c>
      <c r="AE63" s="281"/>
      <c r="AF63" s="281"/>
      <c r="AG63" s="281"/>
      <c r="AH63" s="281">
        <v>582579.76</v>
      </c>
      <c r="AI63" s="281">
        <v>246783.74</v>
      </c>
      <c r="AJ63" s="281"/>
      <c r="AK63" s="281"/>
      <c r="AL63" s="281">
        <v>6322</v>
      </c>
      <c r="AM63" s="85">
        <f t="shared" si="1"/>
        <v>802947.97</v>
      </c>
      <c r="AN63" s="21">
        <f t="shared" si="2"/>
        <v>54683.86</v>
      </c>
      <c r="AO63" s="86">
        <f t="shared" si="3"/>
        <v>748264.11</v>
      </c>
      <c r="AP63" s="24">
        <f t="shared" si="4"/>
        <v>1611057.15</v>
      </c>
      <c r="AQ63" s="25">
        <f t="shared" si="5"/>
        <v>1590136.5</v>
      </c>
      <c r="AR63" s="16">
        <f t="shared" si="6"/>
        <v>20920.649999999907</v>
      </c>
    </row>
    <row r="64" spans="1:44" ht="15" thickBot="1" x14ac:dyDescent="0.25">
      <c r="A64" s="62" t="s">
        <v>33</v>
      </c>
      <c r="B64" s="62" t="s">
        <v>34</v>
      </c>
      <c r="C64" s="88">
        <v>7236</v>
      </c>
      <c r="D64" s="89" t="s">
        <v>871</v>
      </c>
      <c r="E64" s="278" t="s">
        <v>1550</v>
      </c>
      <c r="F64" s="279">
        <v>618478.65</v>
      </c>
      <c r="G64" s="279">
        <v>18088</v>
      </c>
      <c r="H64" s="279">
        <v>71348.05</v>
      </c>
      <c r="I64" s="279"/>
      <c r="J64" s="278"/>
      <c r="K64" s="278">
        <v>264497.19</v>
      </c>
      <c r="L64" s="278">
        <v>218140.32</v>
      </c>
      <c r="M64" s="278"/>
      <c r="N64" s="278"/>
      <c r="O64" s="280">
        <v>3100</v>
      </c>
      <c r="P64" s="280">
        <v>176833.87</v>
      </c>
      <c r="Q64" s="280"/>
      <c r="R64" s="280">
        <v>0</v>
      </c>
      <c r="S64" s="278"/>
      <c r="T64" s="278">
        <v>1210641.8899999999</v>
      </c>
      <c r="U64" s="278">
        <v>22235.29</v>
      </c>
      <c r="V64" s="278">
        <v>132947.94</v>
      </c>
      <c r="W64" s="54">
        <v>1480079.17</v>
      </c>
      <c r="X64" s="54">
        <v>75000</v>
      </c>
      <c r="Y64" s="54">
        <v>1347.36</v>
      </c>
      <c r="Z64" s="54"/>
      <c r="AA64" s="54">
        <v>846762</v>
      </c>
      <c r="AB64" s="54"/>
      <c r="AC64" s="54"/>
      <c r="AD64" s="281">
        <v>1438612</v>
      </c>
      <c r="AE64" s="281"/>
      <c r="AF64" s="281"/>
      <c r="AG64" s="281"/>
      <c r="AH64" s="281">
        <v>903036.32</v>
      </c>
      <c r="AI64" s="281">
        <v>101720.99</v>
      </c>
      <c r="AJ64" s="281"/>
      <c r="AK64" s="281"/>
      <c r="AL64" s="281">
        <v>80514</v>
      </c>
      <c r="AM64" s="85">
        <f t="shared" si="1"/>
        <v>707914.70000000007</v>
      </c>
      <c r="AN64" s="21">
        <f t="shared" si="2"/>
        <v>179933.87</v>
      </c>
      <c r="AO64" s="86">
        <f t="shared" si="3"/>
        <v>527980.83000000007</v>
      </c>
      <c r="AP64" s="24">
        <f t="shared" si="4"/>
        <v>2403188.5300000003</v>
      </c>
      <c r="AQ64" s="25">
        <f t="shared" si="5"/>
        <v>2523883.31</v>
      </c>
      <c r="AR64" s="16">
        <f t="shared" si="6"/>
        <v>-120694.7799999998</v>
      </c>
    </row>
    <row r="65" spans="1:44" ht="15" thickBot="1" x14ac:dyDescent="0.25">
      <c r="A65" s="62" t="s">
        <v>33</v>
      </c>
      <c r="B65" s="62" t="s">
        <v>34</v>
      </c>
      <c r="C65" s="88">
        <v>5706</v>
      </c>
      <c r="D65" s="89" t="s">
        <v>872</v>
      </c>
      <c r="E65" s="278" t="s">
        <v>1552</v>
      </c>
      <c r="F65" s="279">
        <v>492449.97</v>
      </c>
      <c r="G65" s="279">
        <v>865955</v>
      </c>
      <c r="H65" s="279">
        <v>175961.68</v>
      </c>
      <c r="I65" s="279"/>
      <c r="J65" s="278"/>
      <c r="K65" s="278">
        <v>392156.17</v>
      </c>
      <c r="L65" s="278">
        <v>317032.17</v>
      </c>
      <c r="M65" s="278"/>
      <c r="N65" s="278"/>
      <c r="O65" s="280">
        <v>12080</v>
      </c>
      <c r="P65" s="280">
        <v>60396.9</v>
      </c>
      <c r="Q65" s="280"/>
      <c r="R65" s="280">
        <v>5320.09</v>
      </c>
      <c r="S65" s="278"/>
      <c r="T65" s="278">
        <v>159047.67999999999</v>
      </c>
      <c r="U65" s="278"/>
      <c r="V65" s="278">
        <v>2051588.88</v>
      </c>
      <c r="W65" s="54">
        <v>1450982.79</v>
      </c>
      <c r="X65" s="54"/>
      <c r="Y65" s="54">
        <v>1099.52</v>
      </c>
      <c r="Z65" s="54"/>
      <c r="AA65" s="54">
        <v>1228200</v>
      </c>
      <c r="AB65" s="54"/>
      <c r="AC65" s="54">
        <v>170000</v>
      </c>
      <c r="AD65" s="281">
        <v>1935609.6</v>
      </c>
      <c r="AE65" s="281"/>
      <c r="AF65" s="281"/>
      <c r="AG65" s="281"/>
      <c r="AH65" s="281">
        <v>831184.91</v>
      </c>
      <c r="AI65" s="281">
        <v>85452.36</v>
      </c>
      <c r="AJ65" s="281"/>
      <c r="AK65" s="281"/>
      <c r="AL65" s="281">
        <v>13020</v>
      </c>
      <c r="AM65" s="85">
        <f t="shared" si="1"/>
        <v>1534366.65</v>
      </c>
      <c r="AN65" s="21">
        <f t="shared" si="2"/>
        <v>77796.989999999991</v>
      </c>
      <c r="AO65" s="86">
        <f t="shared" si="3"/>
        <v>1456569.66</v>
      </c>
      <c r="AP65" s="24">
        <f t="shared" si="4"/>
        <v>2850282.31</v>
      </c>
      <c r="AQ65" s="25">
        <f t="shared" si="5"/>
        <v>2865266.87</v>
      </c>
      <c r="AR65" s="16">
        <f t="shared" si="6"/>
        <v>-14984.560000000056</v>
      </c>
    </row>
    <row r="66" spans="1:44" s="86" customFormat="1" ht="15" thickBot="1" x14ac:dyDescent="0.25">
      <c r="A66" s="86" t="s">
        <v>33</v>
      </c>
      <c r="B66" s="86" t="s">
        <v>34</v>
      </c>
      <c r="C66" s="276">
        <v>1949</v>
      </c>
      <c r="D66" s="277" t="s">
        <v>873</v>
      </c>
      <c r="E66" s="278" t="s">
        <v>1553</v>
      </c>
      <c r="F66" s="279">
        <v>787843.19</v>
      </c>
      <c r="G66" s="279">
        <v>272570.23</v>
      </c>
      <c r="H66" s="279">
        <v>27602.3</v>
      </c>
      <c r="I66" s="279"/>
      <c r="J66" s="278"/>
      <c r="K66" s="278">
        <v>1259431.6299999999</v>
      </c>
      <c r="L66" s="278">
        <v>287749.28000000003</v>
      </c>
      <c r="M66" s="278"/>
      <c r="N66" s="278"/>
      <c r="O66" s="280">
        <v>1770</v>
      </c>
      <c r="P66" s="280">
        <v>53043.29</v>
      </c>
      <c r="Q66" s="280"/>
      <c r="R66" s="280">
        <v>110.97</v>
      </c>
      <c r="S66" s="278"/>
      <c r="T66" s="278">
        <v>150061.75</v>
      </c>
      <c r="U66" s="278">
        <v>439022.8</v>
      </c>
      <c r="V66" s="278">
        <v>2642678.98</v>
      </c>
      <c r="W66" s="54">
        <v>1346470.17</v>
      </c>
      <c r="X66" s="54">
        <v>82500</v>
      </c>
      <c r="Y66" s="54">
        <v>704.49</v>
      </c>
      <c r="Z66" s="54"/>
      <c r="AA66" s="54">
        <v>777807.5</v>
      </c>
      <c r="AB66" s="54"/>
      <c r="AC66" s="54">
        <v>80900</v>
      </c>
      <c r="AD66" s="281">
        <v>1152887.5</v>
      </c>
      <c r="AE66" s="281"/>
      <c r="AF66" s="281"/>
      <c r="AG66" s="281"/>
      <c r="AH66" s="281">
        <v>427223.67</v>
      </c>
      <c r="AI66" s="281">
        <v>159860.04999999999</v>
      </c>
      <c r="AJ66" s="281"/>
      <c r="AK66" s="281"/>
      <c r="AL66" s="281"/>
      <c r="AM66" s="86">
        <f t="shared" si="1"/>
        <v>1088015.72</v>
      </c>
      <c r="AN66" s="21">
        <f t="shared" si="2"/>
        <v>54924.26</v>
      </c>
      <c r="AO66" s="86">
        <f t="shared" si="3"/>
        <v>1033091.46</v>
      </c>
      <c r="AP66" s="24">
        <f t="shared" si="4"/>
        <v>2288382.16</v>
      </c>
      <c r="AQ66" s="25">
        <f t="shared" si="5"/>
        <v>1739971.22</v>
      </c>
      <c r="AR66" s="16">
        <f t="shared" si="6"/>
        <v>548410.94000000018</v>
      </c>
    </row>
    <row r="67" spans="1:44" ht="15" thickBot="1" x14ac:dyDescent="0.25">
      <c r="A67" s="62" t="s">
        <v>33</v>
      </c>
      <c r="B67" s="62" t="s">
        <v>34</v>
      </c>
      <c r="C67" s="88">
        <v>3449</v>
      </c>
      <c r="D67" s="89" t="s">
        <v>874</v>
      </c>
      <c r="E67" s="278" t="s">
        <v>1556</v>
      </c>
      <c r="F67" s="279">
        <v>712063.63</v>
      </c>
      <c r="G67" s="279">
        <v>29561.5</v>
      </c>
      <c r="H67" s="279">
        <v>96142.94</v>
      </c>
      <c r="I67" s="279"/>
      <c r="J67" s="278"/>
      <c r="K67" s="278">
        <v>1016104</v>
      </c>
      <c r="L67" s="278">
        <v>410524.18</v>
      </c>
      <c r="M67" s="278"/>
      <c r="N67" s="278"/>
      <c r="O67" s="280">
        <v>3500</v>
      </c>
      <c r="P67" s="280">
        <v>118880.55</v>
      </c>
      <c r="Q67" s="280"/>
      <c r="R67" s="280">
        <v>2586</v>
      </c>
      <c r="S67" s="278"/>
      <c r="T67" s="278">
        <v>1495810.34</v>
      </c>
      <c r="U67" s="278">
        <v>56146.94</v>
      </c>
      <c r="V67" s="278">
        <v>488812.76</v>
      </c>
      <c r="W67" s="54">
        <v>1285511.6399999999</v>
      </c>
      <c r="X67" s="54"/>
      <c r="Y67" s="54">
        <v>1509.09</v>
      </c>
      <c r="Z67" s="54"/>
      <c r="AA67" s="54">
        <v>836359.9</v>
      </c>
      <c r="AB67" s="54"/>
      <c r="AC67" s="54">
        <v>15500</v>
      </c>
      <c r="AD67" s="281">
        <v>1294999.8999999999</v>
      </c>
      <c r="AE67" s="281"/>
      <c r="AF67" s="281"/>
      <c r="AG67" s="281"/>
      <c r="AH67" s="281">
        <v>643247.56999999995</v>
      </c>
      <c r="AI67" s="281">
        <v>76587.5</v>
      </c>
      <c r="AJ67" s="281"/>
      <c r="AK67" s="281"/>
      <c r="AL67" s="281">
        <v>6048</v>
      </c>
      <c r="AM67" s="85">
        <f t="shared" si="1"/>
        <v>837768.07000000007</v>
      </c>
      <c r="AN67" s="21">
        <f t="shared" si="2"/>
        <v>124966.55</v>
      </c>
      <c r="AO67" s="86">
        <f t="shared" si="3"/>
        <v>712801.52</v>
      </c>
      <c r="AP67" s="24">
        <f t="shared" si="4"/>
        <v>2138880.63</v>
      </c>
      <c r="AQ67" s="25">
        <f t="shared" si="5"/>
        <v>2020882.9699999997</v>
      </c>
      <c r="AR67" s="16">
        <f t="shared" si="6"/>
        <v>117997.66000000015</v>
      </c>
    </row>
    <row r="68" spans="1:44" ht="15" thickBot="1" x14ac:dyDescent="0.25">
      <c r="A68" s="62" t="s">
        <v>33</v>
      </c>
      <c r="B68" s="62" t="s">
        <v>34</v>
      </c>
      <c r="C68" s="88">
        <v>4604</v>
      </c>
      <c r="D68" s="89" t="s">
        <v>875</v>
      </c>
      <c r="E68" s="278" t="s">
        <v>1557</v>
      </c>
      <c r="F68" s="279">
        <v>537348.77</v>
      </c>
      <c r="G68" s="279">
        <v>63821</v>
      </c>
      <c r="H68" s="279">
        <v>334561.15999999997</v>
      </c>
      <c r="I68" s="279"/>
      <c r="J68" s="278"/>
      <c r="K68" s="278">
        <v>878601.33</v>
      </c>
      <c r="L68" s="278">
        <v>737045.26</v>
      </c>
      <c r="M68" s="278"/>
      <c r="N68" s="278"/>
      <c r="O68" s="280">
        <v>28504</v>
      </c>
      <c r="P68" s="280">
        <v>82914.539999999994</v>
      </c>
      <c r="Q68" s="280"/>
      <c r="R68" s="280">
        <v>1117.9100000000001</v>
      </c>
      <c r="S68" s="278"/>
      <c r="T68" s="278"/>
      <c r="U68" s="278"/>
      <c r="V68" s="278">
        <v>3470807.02</v>
      </c>
      <c r="W68" s="54">
        <v>817516.72</v>
      </c>
      <c r="X68" s="54"/>
      <c r="Y68" s="54"/>
      <c r="Z68" s="54"/>
      <c r="AA68" s="54">
        <v>933940</v>
      </c>
      <c r="AB68" s="54"/>
      <c r="AC68" s="54"/>
      <c r="AD68" s="281">
        <v>1149080</v>
      </c>
      <c r="AE68" s="281"/>
      <c r="AF68" s="281"/>
      <c r="AG68" s="281"/>
      <c r="AH68" s="281">
        <v>471980.47</v>
      </c>
      <c r="AI68" s="281">
        <v>32533.200000000001</v>
      </c>
      <c r="AJ68" s="281"/>
      <c r="AK68" s="281"/>
      <c r="AL68" s="281"/>
      <c r="AM68" s="85">
        <f t="shared" ref="AM68:AM131" si="7">SUM(F68:I68)</f>
        <v>935730.92999999993</v>
      </c>
      <c r="AN68" s="21">
        <f t="shared" si="2"/>
        <v>112536.45</v>
      </c>
      <c r="AO68" s="86">
        <f t="shared" si="3"/>
        <v>823194.48</v>
      </c>
      <c r="AP68" s="24">
        <f t="shared" si="4"/>
        <v>1751456.72</v>
      </c>
      <c r="AQ68" s="25">
        <f t="shared" si="5"/>
        <v>1653593.67</v>
      </c>
      <c r="AR68" s="16">
        <f t="shared" si="6"/>
        <v>97863.050000000047</v>
      </c>
    </row>
    <row r="69" spans="1:44" ht="15" thickBot="1" x14ac:dyDescent="0.25">
      <c r="A69" s="62" t="s">
        <v>33</v>
      </c>
      <c r="B69" s="62" t="s">
        <v>34</v>
      </c>
      <c r="C69" s="88">
        <v>2993</v>
      </c>
      <c r="D69" s="89" t="s">
        <v>876</v>
      </c>
      <c r="E69" s="278" t="s">
        <v>1558</v>
      </c>
      <c r="F69" s="279">
        <v>115855.6</v>
      </c>
      <c r="G69" s="279">
        <v>120504.83</v>
      </c>
      <c r="H69" s="279">
        <v>37623.760000000002</v>
      </c>
      <c r="I69" s="279"/>
      <c r="J69" s="278"/>
      <c r="K69" s="278">
        <v>204433.56</v>
      </c>
      <c r="L69" s="278">
        <v>662468.31999999995</v>
      </c>
      <c r="M69" s="278"/>
      <c r="N69" s="278"/>
      <c r="O69" s="280">
        <v>65500</v>
      </c>
      <c r="P69" s="280">
        <v>107566.73</v>
      </c>
      <c r="Q69" s="280"/>
      <c r="R69" s="280">
        <v>92.93</v>
      </c>
      <c r="S69" s="278"/>
      <c r="T69" s="278">
        <v>-249218.14</v>
      </c>
      <c r="U69" s="278">
        <v>13369.42</v>
      </c>
      <c r="V69" s="278">
        <v>1201384.94</v>
      </c>
      <c r="W69" s="54">
        <v>733502.34</v>
      </c>
      <c r="X69" s="54"/>
      <c r="Y69" s="54">
        <v>510.67</v>
      </c>
      <c r="Z69" s="54"/>
      <c r="AA69" s="54">
        <v>1119922.3</v>
      </c>
      <c r="AB69" s="54"/>
      <c r="AC69" s="54">
        <v>172600</v>
      </c>
      <c r="AD69" s="281">
        <v>1541966.3</v>
      </c>
      <c r="AE69" s="281"/>
      <c r="AF69" s="281"/>
      <c r="AG69" s="281"/>
      <c r="AH69" s="281">
        <v>423612.51</v>
      </c>
      <c r="AI69" s="281">
        <v>41700.31</v>
      </c>
      <c r="AJ69" s="281"/>
      <c r="AK69" s="281"/>
      <c r="AL69" s="281">
        <v>7288</v>
      </c>
      <c r="AM69" s="85">
        <f t="shared" si="7"/>
        <v>273984.19</v>
      </c>
      <c r="AN69" s="21">
        <f t="shared" ref="AN69:AN132" si="8">SUM(O69:R69)</f>
        <v>173159.65999999997</v>
      </c>
      <c r="AO69" s="86">
        <f t="shared" ref="AO69:AO132" si="9">AM69-AN69</f>
        <v>100824.53000000003</v>
      </c>
      <c r="AP69" s="24">
        <f t="shared" ref="AP69:AP132" si="10">SUM(W69:AC69)</f>
        <v>2026535.31</v>
      </c>
      <c r="AQ69" s="25">
        <f t="shared" ref="AQ69:AQ132" si="11">SUM(AD69:AL69)</f>
        <v>2014567.12</v>
      </c>
      <c r="AR69" s="16">
        <f t="shared" ref="AR69:AR132" si="12">AP69-AQ69</f>
        <v>11968.189999999944</v>
      </c>
    </row>
    <row r="70" spans="1:44" ht="15" thickBot="1" x14ac:dyDescent="0.25">
      <c r="A70" s="62" t="s">
        <v>33</v>
      </c>
      <c r="B70" s="62" t="s">
        <v>34</v>
      </c>
      <c r="C70" s="88">
        <v>4393</v>
      </c>
      <c r="D70" s="89" t="s">
        <v>877</v>
      </c>
      <c r="E70" s="278" t="s">
        <v>1560</v>
      </c>
      <c r="F70" s="279">
        <v>485109.81</v>
      </c>
      <c r="G70" s="279">
        <v>779070.15</v>
      </c>
      <c r="H70" s="279">
        <v>37840.31</v>
      </c>
      <c r="I70" s="279"/>
      <c r="J70" s="278"/>
      <c r="K70" s="278">
        <v>370886.12</v>
      </c>
      <c r="L70" s="278">
        <v>240945.59</v>
      </c>
      <c r="M70" s="278"/>
      <c r="N70" s="278"/>
      <c r="O70" s="280">
        <v>6488</v>
      </c>
      <c r="P70" s="280">
        <v>137523.04</v>
      </c>
      <c r="Q70" s="280"/>
      <c r="R70" s="280">
        <v>0</v>
      </c>
      <c r="S70" s="278"/>
      <c r="T70" s="278">
        <v>-1467504.99</v>
      </c>
      <c r="U70" s="278">
        <v>261932.6</v>
      </c>
      <c r="V70" s="278">
        <v>2538134.58</v>
      </c>
      <c r="W70" s="54">
        <v>1246257.06</v>
      </c>
      <c r="X70" s="54">
        <v>184190</v>
      </c>
      <c r="Y70" s="54">
        <v>586.63</v>
      </c>
      <c r="Z70" s="54"/>
      <c r="AA70" s="54">
        <v>1055103.5</v>
      </c>
      <c r="AB70" s="54"/>
      <c r="AC70" s="54">
        <v>259005</v>
      </c>
      <c r="AD70" s="281">
        <v>1431931.5</v>
      </c>
      <c r="AE70" s="281"/>
      <c r="AF70" s="281"/>
      <c r="AG70" s="281"/>
      <c r="AH70" s="281">
        <v>840997.15</v>
      </c>
      <c r="AI70" s="281">
        <v>16505.79</v>
      </c>
      <c r="AJ70" s="281"/>
      <c r="AK70" s="281"/>
      <c r="AL70" s="281">
        <v>7504</v>
      </c>
      <c r="AM70" s="85">
        <f t="shared" si="7"/>
        <v>1302020.27</v>
      </c>
      <c r="AN70" s="21">
        <f t="shared" si="8"/>
        <v>144011.04</v>
      </c>
      <c r="AO70" s="86">
        <f t="shared" si="9"/>
        <v>1158009.23</v>
      </c>
      <c r="AP70" s="24">
        <f t="shared" si="10"/>
        <v>2745142.19</v>
      </c>
      <c r="AQ70" s="25">
        <f t="shared" si="11"/>
        <v>2296938.44</v>
      </c>
      <c r="AR70" s="16">
        <f t="shared" si="12"/>
        <v>448203.75</v>
      </c>
    </row>
    <row r="71" spans="1:44" ht="15" thickBot="1" x14ac:dyDescent="0.25">
      <c r="A71" s="62" t="s">
        <v>33</v>
      </c>
      <c r="B71" s="62" t="s">
        <v>34</v>
      </c>
      <c r="C71" s="88">
        <v>2760</v>
      </c>
      <c r="D71" s="89" t="s">
        <v>878</v>
      </c>
      <c r="E71" s="278" t="s">
        <v>1561</v>
      </c>
      <c r="F71" s="279">
        <v>459537.59</v>
      </c>
      <c r="G71" s="279">
        <v>122400</v>
      </c>
      <c r="H71" s="279">
        <v>67405.13</v>
      </c>
      <c r="I71" s="279"/>
      <c r="J71" s="278"/>
      <c r="K71" s="278">
        <v>421408.24</v>
      </c>
      <c r="L71" s="278">
        <v>471017.3</v>
      </c>
      <c r="M71" s="278"/>
      <c r="N71" s="278"/>
      <c r="O71" s="280">
        <v>4900</v>
      </c>
      <c r="P71" s="280">
        <v>114455.09</v>
      </c>
      <c r="Q71" s="280"/>
      <c r="R71" s="280">
        <v>0</v>
      </c>
      <c r="S71" s="278"/>
      <c r="T71" s="278">
        <v>-705836</v>
      </c>
      <c r="U71" s="278"/>
      <c r="V71" s="278">
        <v>1881601.57</v>
      </c>
      <c r="W71" s="54">
        <v>1398042.79</v>
      </c>
      <c r="X71" s="54"/>
      <c r="Y71" s="54">
        <v>851.89</v>
      </c>
      <c r="Z71" s="54"/>
      <c r="AA71" s="54">
        <v>863845.5</v>
      </c>
      <c r="AB71" s="54"/>
      <c r="AC71" s="54"/>
      <c r="AD71" s="281">
        <v>1322303.5</v>
      </c>
      <c r="AE71" s="281"/>
      <c r="AF71" s="281"/>
      <c r="AG71" s="281"/>
      <c r="AH71" s="281">
        <v>513546.13</v>
      </c>
      <c r="AI71" s="281">
        <v>79745.95</v>
      </c>
      <c r="AJ71" s="281"/>
      <c r="AK71" s="281"/>
      <c r="AL71" s="281"/>
      <c r="AM71" s="85">
        <f t="shared" si="7"/>
        <v>649342.72000000009</v>
      </c>
      <c r="AN71" s="21">
        <f t="shared" si="8"/>
        <v>119355.09</v>
      </c>
      <c r="AO71" s="86">
        <f t="shared" si="9"/>
        <v>529987.63000000012</v>
      </c>
      <c r="AP71" s="24">
        <f t="shared" si="10"/>
        <v>2262740.1799999997</v>
      </c>
      <c r="AQ71" s="25">
        <f t="shared" si="11"/>
        <v>1915595.5799999998</v>
      </c>
      <c r="AR71" s="16">
        <f t="shared" si="12"/>
        <v>347144.59999999986</v>
      </c>
    </row>
    <row r="72" spans="1:44" ht="15" thickBot="1" x14ac:dyDescent="0.25">
      <c r="A72" s="62" t="s">
        <v>33</v>
      </c>
      <c r="B72" s="62" t="s">
        <v>34</v>
      </c>
      <c r="C72" s="88">
        <v>4335</v>
      </c>
      <c r="D72" s="89" t="s">
        <v>879</v>
      </c>
      <c r="E72" s="278" t="s">
        <v>1562</v>
      </c>
      <c r="F72" s="279">
        <v>477119.47</v>
      </c>
      <c r="G72" s="279">
        <v>172410.75</v>
      </c>
      <c r="H72" s="279">
        <v>38109.42</v>
      </c>
      <c r="I72" s="279"/>
      <c r="J72" s="278"/>
      <c r="K72" s="278">
        <v>637067.19999999995</v>
      </c>
      <c r="L72" s="278">
        <v>203673.84</v>
      </c>
      <c r="M72" s="278"/>
      <c r="N72" s="278"/>
      <c r="O72" s="280">
        <v>2510</v>
      </c>
      <c r="P72" s="280">
        <v>28399.35</v>
      </c>
      <c r="Q72" s="280"/>
      <c r="R72" s="280">
        <v>2769.24</v>
      </c>
      <c r="S72" s="278"/>
      <c r="T72" s="278">
        <v>-1533282.62</v>
      </c>
      <c r="U72" s="278"/>
      <c r="V72" s="278">
        <v>2618687.59</v>
      </c>
      <c r="W72" s="54">
        <v>1352927.26</v>
      </c>
      <c r="X72" s="54"/>
      <c r="Y72" s="54">
        <v>1001.42</v>
      </c>
      <c r="Z72" s="54"/>
      <c r="AA72" s="54">
        <v>583974</v>
      </c>
      <c r="AB72" s="54"/>
      <c r="AC72" s="54">
        <v>71500</v>
      </c>
      <c r="AD72" s="281">
        <v>1017652</v>
      </c>
      <c r="AE72" s="281"/>
      <c r="AF72" s="281"/>
      <c r="AG72" s="281"/>
      <c r="AH72" s="281">
        <v>448105.69</v>
      </c>
      <c r="AI72" s="281">
        <v>97118.87</v>
      </c>
      <c r="AJ72" s="281"/>
      <c r="AK72" s="281"/>
      <c r="AL72" s="281">
        <v>14011</v>
      </c>
      <c r="AM72" s="85">
        <f t="shared" si="7"/>
        <v>687639.64</v>
      </c>
      <c r="AN72" s="21">
        <f t="shared" si="8"/>
        <v>33678.589999999997</v>
      </c>
      <c r="AO72" s="86">
        <f t="shared" si="9"/>
        <v>653961.05000000005</v>
      </c>
      <c r="AP72" s="24">
        <f t="shared" si="10"/>
        <v>2009402.68</v>
      </c>
      <c r="AQ72" s="25">
        <f t="shared" si="11"/>
        <v>1576887.56</v>
      </c>
      <c r="AR72" s="16">
        <f t="shared" si="12"/>
        <v>432515.11999999988</v>
      </c>
    </row>
    <row r="73" spans="1:44" ht="15" thickBot="1" x14ac:dyDescent="0.25">
      <c r="A73" s="62" t="s">
        <v>33</v>
      </c>
      <c r="B73" s="62" t="s">
        <v>34</v>
      </c>
      <c r="C73" s="88">
        <v>2477</v>
      </c>
      <c r="D73" s="89" t="s">
        <v>880</v>
      </c>
      <c r="E73" s="278" t="s">
        <v>1563</v>
      </c>
      <c r="F73" s="279">
        <v>535039.31000000006</v>
      </c>
      <c r="G73" s="279">
        <v>144574.14000000001</v>
      </c>
      <c r="H73" s="279">
        <v>45107.66</v>
      </c>
      <c r="I73" s="279"/>
      <c r="J73" s="278"/>
      <c r="K73" s="278">
        <v>33547.68</v>
      </c>
      <c r="L73" s="278">
        <v>169493.85</v>
      </c>
      <c r="M73" s="278"/>
      <c r="N73" s="278"/>
      <c r="O73" s="280">
        <v>1800</v>
      </c>
      <c r="P73" s="280">
        <v>69660.259999999995</v>
      </c>
      <c r="Q73" s="280"/>
      <c r="R73" s="280">
        <v>30.69</v>
      </c>
      <c r="S73" s="278"/>
      <c r="T73" s="278">
        <v>-973911.29</v>
      </c>
      <c r="U73" s="278">
        <v>-206003.20000000001</v>
      </c>
      <c r="V73" s="278">
        <v>2255161.35</v>
      </c>
      <c r="W73" s="54">
        <v>759073.71</v>
      </c>
      <c r="X73" s="54">
        <v>165000</v>
      </c>
      <c r="Y73" s="54">
        <v>782.7</v>
      </c>
      <c r="Z73" s="54"/>
      <c r="AA73" s="54">
        <v>834226.5</v>
      </c>
      <c r="AB73" s="54"/>
      <c r="AC73" s="54">
        <v>249800</v>
      </c>
      <c r="AD73" s="281">
        <v>994426.5</v>
      </c>
      <c r="AE73" s="281"/>
      <c r="AF73" s="281"/>
      <c r="AG73" s="281"/>
      <c r="AH73" s="281">
        <v>602727.55000000005</v>
      </c>
      <c r="AI73" s="281">
        <v>69491.23</v>
      </c>
      <c r="AJ73" s="281">
        <v>447387.21</v>
      </c>
      <c r="AK73" s="281"/>
      <c r="AL73" s="281">
        <v>9963</v>
      </c>
      <c r="AM73" s="85">
        <f t="shared" si="7"/>
        <v>724721.1100000001</v>
      </c>
      <c r="AN73" s="21">
        <f t="shared" si="8"/>
        <v>71490.95</v>
      </c>
      <c r="AO73" s="86">
        <f t="shared" si="9"/>
        <v>653230.16000000015</v>
      </c>
      <c r="AP73" s="24">
        <f t="shared" si="10"/>
        <v>2008882.91</v>
      </c>
      <c r="AQ73" s="25">
        <f t="shared" si="11"/>
        <v>2123995.4900000002</v>
      </c>
      <c r="AR73" s="16">
        <f t="shared" si="12"/>
        <v>-115112.58000000031</v>
      </c>
    </row>
    <row r="74" spans="1:44" ht="15" thickBot="1" x14ac:dyDescent="0.25">
      <c r="A74" s="62" t="s">
        <v>33</v>
      </c>
      <c r="B74" s="62" t="s">
        <v>34</v>
      </c>
      <c r="C74" s="88">
        <v>5216</v>
      </c>
      <c r="D74" s="89" t="s">
        <v>881</v>
      </c>
      <c r="E74" s="278" t="s">
        <v>1564</v>
      </c>
      <c r="F74" s="279">
        <v>673795.12</v>
      </c>
      <c r="G74" s="279">
        <v>534192.89</v>
      </c>
      <c r="H74" s="279">
        <v>26001.77</v>
      </c>
      <c r="I74" s="279"/>
      <c r="J74" s="278"/>
      <c r="K74" s="278">
        <v>756269.35</v>
      </c>
      <c r="L74" s="278">
        <v>192194.81</v>
      </c>
      <c r="M74" s="278"/>
      <c r="N74" s="278"/>
      <c r="O74" s="280">
        <v>2000</v>
      </c>
      <c r="P74" s="280">
        <v>140682.10999999999</v>
      </c>
      <c r="Q74" s="280"/>
      <c r="R74" s="280">
        <v>0</v>
      </c>
      <c r="S74" s="278"/>
      <c r="T74" s="278">
        <v>-352141.25</v>
      </c>
      <c r="U74" s="278">
        <v>134185.57999999999</v>
      </c>
      <c r="V74" s="278">
        <v>2065017.96</v>
      </c>
      <c r="W74" s="54">
        <v>1357683.41</v>
      </c>
      <c r="X74" s="54"/>
      <c r="Y74" s="54">
        <v>1251.6099999999999</v>
      </c>
      <c r="Z74" s="54"/>
      <c r="AA74" s="54">
        <v>646942.5</v>
      </c>
      <c r="AB74" s="54"/>
      <c r="AC74" s="54">
        <v>84800.18</v>
      </c>
      <c r="AD74" s="281">
        <v>1229822.5</v>
      </c>
      <c r="AE74" s="281"/>
      <c r="AF74" s="281"/>
      <c r="AG74" s="281"/>
      <c r="AH74" s="281">
        <v>560550.25</v>
      </c>
      <c r="AI74" s="281">
        <v>73938.41</v>
      </c>
      <c r="AJ74" s="281"/>
      <c r="AK74" s="281"/>
      <c r="AL74" s="281">
        <v>14500</v>
      </c>
      <c r="AM74" s="85">
        <f t="shared" si="7"/>
        <v>1233989.78</v>
      </c>
      <c r="AN74" s="21">
        <f t="shared" si="8"/>
        <v>142682.10999999999</v>
      </c>
      <c r="AO74" s="86">
        <f t="shared" si="9"/>
        <v>1091307.67</v>
      </c>
      <c r="AP74" s="24">
        <f t="shared" si="10"/>
        <v>2090677.7</v>
      </c>
      <c r="AQ74" s="25">
        <f t="shared" si="11"/>
        <v>1878811.16</v>
      </c>
      <c r="AR74" s="16">
        <f t="shared" si="12"/>
        <v>211866.54000000004</v>
      </c>
    </row>
    <row r="75" spans="1:44" s="85" customFormat="1" ht="15" thickBot="1" x14ac:dyDescent="0.25">
      <c r="A75" s="62" t="s">
        <v>33</v>
      </c>
      <c r="B75" s="62" t="s">
        <v>34</v>
      </c>
      <c r="C75" s="88">
        <v>5544</v>
      </c>
      <c r="D75" s="89" t="s">
        <v>882</v>
      </c>
      <c r="E75" s="278" t="s">
        <v>1565</v>
      </c>
      <c r="F75" s="279">
        <v>1054360.8600000001</v>
      </c>
      <c r="G75" s="279">
        <v>657924.52</v>
      </c>
      <c r="H75" s="279">
        <v>243063.16</v>
      </c>
      <c r="I75" s="279"/>
      <c r="J75" s="278"/>
      <c r="K75" s="278">
        <v>408523.43</v>
      </c>
      <c r="L75" s="278">
        <v>940586.29</v>
      </c>
      <c r="M75" s="278"/>
      <c r="N75" s="278"/>
      <c r="O75" s="280">
        <v>13630</v>
      </c>
      <c r="P75" s="280">
        <v>144826.35</v>
      </c>
      <c r="Q75" s="280"/>
      <c r="R75" s="280">
        <v>3476</v>
      </c>
      <c r="S75" s="278"/>
      <c r="T75" s="278">
        <v>454937.14</v>
      </c>
      <c r="U75" s="278">
        <v>-285773.74</v>
      </c>
      <c r="V75" s="278">
        <v>2127187.88</v>
      </c>
      <c r="W75" s="54">
        <v>2168298</v>
      </c>
      <c r="X75" s="54">
        <v>109900</v>
      </c>
      <c r="Y75" s="54">
        <v>1989.42</v>
      </c>
      <c r="Z75" s="54"/>
      <c r="AA75" s="54">
        <v>781101.5</v>
      </c>
      <c r="AB75" s="54"/>
      <c r="AC75" s="54">
        <v>274100</v>
      </c>
      <c r="AD75" s="281">
        <v>1575568.5</v>
      </c>
      <c r="AE75" s="281"/>
      <c r="AF75" s="281">
        <v>6209</v>
      </c>
      <c r="AG75" s="281"/>
      <c r="AH75" s="281">
        <v>551430.43999999994</v>
      </c>
      <c r="AI75" s="281">
        <v>237227.9</v>
      </c>
      <c r="AJ75" s="281"/>
      <c r="AK75" s="281"/>
      <c r="AL75" s="281">
        <v>16484.45</v>
      </c>
      <c r="AM75" s="85">
        <f t="shared" si="7"/>
        <v>1955348.54</v>
      </c>
      <c r="AN75" s="21">
        <f t="shared" si="8"/>
        <v>161932.35</v>
      </c>
      <c r="AO75" s="86">
        <f t="shared" si="9"/>
        <v>1793416.19</v>
      </c>
      <c r="AP75" s="24">
        <f t="shared" si="10"/>
        <v>3335388.92</v>
      </c>
      <c r="AQ75" s="25">
        <f t="shared" si="11"/>
        <v>2386920.29</v>
      </c>
      <c r="AR75" s="16">
        <f t="shared" si="12"/>
        <v>948468.62999999989</v>
      </c>
    </row>
    <row r="76" spans="1:44" ht="15" thickBot="1" x14ac:dyDescent="0.25">
      <c r="A76" s="62" t="s">
        <v>33</v>
      </c>
      <c r="B76" s="62" t="s">
        <v>34</v>
      </c>
      <c r="C76" s="88">
        <v>2866</v>
      </c>
      <c r="D76" s="89" t="s">
        <v>883</v>
      </c>
      <c r="E76" s="278" t="s">
        <v>1699</v>
      </c>
      <c r="F76" s="279">
        <v>1081765.97</v>
      </c>
      <c r="G76" s="279">
        <v>313593</v>
      </c>
      <c r="H76" s="279">
        <v>66546.570000000007</v>
      </c>
      <c r="I76" s="279"/>
      <c r="J76" s="278"/>
      <c r="K76" s="278">
        <v>978259.36</v>
      </c>
      <c r="L76" s="278">
        <v>960114.48</v>
      </c>
      <c r="M76" s="278"/>
      <c r="N76" s="278"/>
      <c r="O76" s="280">
        <v>2545</v>
      </c>
      <c r="P76" s="280">
        <v>81850.22</v>
      </c>
      <c r="Q76" s="280"/>
      <c r="R76" s="280">
        <v>149.53</v>
      </c>
      <c r="S76" s="278"/>
      <c r="T76" s="278"/>
      <c r="U76" s="278">
        <v>308039.32</v>
      </c>
      <c r="V76" s="278">
        <v>3692657.78</v>
      </c>
      <c r="W76" s="54">
        <v>2054721.27</v>
      </c>
      <c r="X76" s="54">
        <v>53300</v>
      </c>
      <c r="Y76" s="54">
        <v>1993.23</v>
      </c>
      <c r="Z76" s="54"/>
      <c r="AA76" s="54">
        <v>678895</v>
      </c>
      <c r="AB76" s="54"/>
      <c r="AC76" s="54">
        <v>81600</v>
      </c>
      <c r="AD76" s="281">
        <v>1164845</v>
      </c>
      <c r="AE76" s="281"/>
      <c r="AF76" s="281"/>
      <c r="AG76" s="281"/>
      <c r="AH76" s="281">
        <v>618028.28</v>
      </c>
      <c r="AI76" s="281">
        <v>151255.15</v>
      </c>
      <c r="AJ76" s="281"/>
      <c r="AK76" s="281"/>
      <c r="AL76" s="281">
        <v>8569</v>
      </c>
      <c r="AM76" s="85">
        <f t="shared" si="7"/>
        <v>1461905.54</v>
      </c>
      <c r="AN76" s="21">
        <f t="shared" si="8"/>
        <v>84544.75</v>
      </c>
      <c r="AO76" s="86">
        <f t="shared" si="9"/>
        <v>1377360.79</v>
      </c>
      <c r="AP76" s="24">
        <f t="shared" si="10"/>
        <v>2870509.5</v>
      </c>
      <c r="AQ76" s="25">
        <f t="shared" si="11"/>
        <v>1942697.43</v>
      </c>
      <c r="AR76" s="16">
        <f t="shared" si="12"/>
        <v>927812.07000000007</v>
      </c>
    </row>
    <row r="77" spans="1:44" ht="15" thickBot="1" x14ac:dyDescent="0.25">
      <c r="A77" s="62" t="s">
        <v>35</v>
      </c>
      <c r="B77" s="62" t="s">
        <v>36</v>
      </c>
      <c r="C77" s="88">
        <v>3680</v>
      </c>
      <c r="D77" s="89" t="s">
        <v>884</v>
      </c>
      <c r="E77" s="278" t="s">
        <v>1566</v>
      </c>
      <c r="F77" s="279">
        <v>489388.39</v>
      </c>
      <c r="G77" s="279">
        <v>120369</v>
      </c>
      <c r="H77" s="279">
        <v>14396.68</v>
      </c>
      <c r="I77" s="279"/>
      <c r="J77" s="278"/>
      <c r="K77" s="278">
        <v>2898431.44</v>
      </c>
      <c r="L77" s="278">
        <v>101914.96</v>
      </c>
      <c r="M77" s="278"/>
      <c r="N77" s="278"/>
      <c r="O77" s="280">
        <v>0</v>
      </c>
      <c r="P77" s="280">
        <v>144884.53</v>
      </c>
      <c r="Q77" s="280">
        <v>242300</v>
      </c>
      <c r="R77" s="280"/>
      <c r="S77" s="278"/>
      <c r="T77" s="278"/>
      <c r="U77" s="278">
        <v>535629.29</v>
      </c>
      <c r="V77" s="278">
        <v>2241713.0099999998</v>
      </c>
      <c r="W77" s="54">
        <v>944809.9</v>
      </c>
      <c r="X77" s="54"/>
      <c r="Y77" s="54">
        <v>663.18</v>
      </c>
      <c r="Z77" s="54"/>
      <c r="AA77" s="54">
        <v>687940</v>
      </c>
      <c r="AB77" s="54"/>
      <c r="AC77" s="54">
        <v>177772</v>
      </c>
      <c r="AD77" s="281">
        <v>1114702</v>
      </c>
      <c r="AE77" s="281"/>
      <c r="AF77" s="281"/>
      <c r="AG77" s="281"/>
      <c r="AH77" s="281">
        <v>709364.6</v>
      </c>
      <c r="AI77" s="281">
        <v>194801.85</v>
      </c>
      <c r="AJ77" s="281"/>
      <c r="AK77" s="281"/>
      <c r="AL77" s="281">
        <v>49830.94</v>
      </c>
      <c r="AM77" s="85">
        <f t="shared" si="7"/>
        <v>624154.07000000007</v>
      </c>
      <c r="AN77" s="21">
        <f t="shared" si="8"/>
        <v>387184.53</v>
      </c>
      <c r="AO77" s="86">
        <f t="shared" si="9"/>
        <v>236969.54000000004</v>
      </c>
      <c r="AP77" s="24">
        <f t="shared" si="10"/>
        <v>1811185.08</v>
      </c>
      <c r="AQ77" s="25">
        <f t="shared" si="11"/>
        <v>2068699.3900000001</v>
      </c>
      <c r="AR77" s="16">
        <f t="shared" si="12"/>
        <v>-257514.31000000006</v>
      </c>
    </row>
    <row r="78" spans="1:44" ht="15" thickBot="1" x14ac:dyDescent="0.25">
      <c r="A78" s="62" t="s">
        <v>35</v>
      </c>
      <c r="B78" s="62" t="s">
        <v>36</v>
      </c>
      <c r="C78" s="88">
        <v>5005</v>
      </c>
      <c r="D78" s="89" t="s">
        <v>885</v>
      </c>
      <c r="E78" s="278" t="s">
        <v>1567</v>
      </c>
      <c r="F78" s="279">
        <v>354406.42</v>
      </c>
      <c r="G78" s="279">
        <v>35765</v>
      </c>
      <c r="H78" s="279">
        <v>44089.9</v>
      </c>
      <c r="I78" s="279"/>
      <c r="J78" s="278"/>
      <c r="K78" s="278">
        <v>836191.88</v>
      </c>
      <c r="L78" s="278">
        <v>552056.1</v>
      </c>
      <c r="M78" s="278"/>
      <c r="N78" s="278"/>
      <c r="O78" s="280">
        <v>3000</v>
      </c>
      <c r="P78" s="280">
        <v>184090.89</v>
      </c>
      <c r="Q78" s="280">
        <v>10000</v>
      </c>
      <c r="R78" s="280">
        <v>434.89</v>
      </c>
      <c r="S78" s="278"/>
      <c r="T78" s="278"/>
      <c r="U78" s="278">
        <v>-295703.48</v>
      </c>
      <c r="V78" s="278">
        <v>1881918.88</v>
      </c>
      <c r="W78" s="54">
        <v>1431761.99</v>
      </c>
      <c r="X78" s="54"/>
      <c r="Y78" s="54">
        <v>479.24</v>
      </c>
      <c r="Z78" s="54"/>
      <c r="AA78" s="54">
        <v>1333691.25</v>
      </c>
      <c r="AB78" s="54"/>
      <c r="AC78" s="54">
        <v>94600</v>
      </c>
      <c r="AD78" s="281">
        <v>1861031.25</v>
      </c>
      <c r="AE78" s="281"/>
      <c r="AF78" s="281"/>
      <c r="AG78" s="281"/>
      <c r="AH78" s="281">
        <v>628515.51</v>
      </c>
      <c r="AI78" s="281">
        <v>180075.6</v>
      </c>
      <c r="AJ78" s="281"/>
      <c r="AK78" s="281"/>
      <c r="AL78" s="281">
        <v>104550</v>
      </c>
      <c r="AM78" s="85">
        <f t="shared" si="7"/>
        <v>434261.32</v>
      </c>
      <c r="AN78" s="21">
        <f t="shared" si="8"/>
        <v>197525.78000000003</v>
      </c>
      <c r="AO78" s="86">
        <f t="shared" si="9"/>
        <v>236735.53999999998</v>
      </c>
      <c r="AP78" s="24">
        <f t="shared" si="10"/>
        <v>2860532.48</v>
      </c>
      <c r="AQ78" s="25">
        <f t="shared" si="11"/>
        <v>2774172.36</v>
      </c>
      <c r="AR78" s="16">
        <f t="shared" si="12"/>
        <v>86360.120000000112</v>
      </c>
    </row>
    <row r="79" spans="1:44" ht="15" thickBot="1" x14ac:dyDescent="0.25">
      <c r="A79" s="62" t="s">
        <v>35</v>
      </c>
      <c r="B79" s="62" t="s">
        <v>36</v>
      </c>
      <c r="C79" s="88">
        <v>3048</v>
      </c>
      <c r="D79" s="89" t="s">
        <v>886</v>
      </c>
      <c r="E79" s="278" t="s">
        <v>1568</v>
      </c>
      <c r="F79" s="279">
        <v>242013.31</v>
      </c>
      <c r="G79" s="279">
        <v>13698</v>
      </c>
      <c r="H79" s="279">
        <v>70759.070000000007</v>
      </c>
      <c r="I79" s="279">
        <v>0</v>
      </c>
      <c r="J79" s="278">
        <v>0</v>
      </c>
      <c r="K79" s="278">
        <v>821957.88</v>
      </c>
      <c r="L79" s="278">
        <v>1198795.4099999999</v>
      </c>
      <c r="M79" s="278">
        <v>0</v>
      </c>
      <c r="N79" s="278">
        <v>0</v>
      </c>
      <c r="O79" s="280">
        <v>0</v>
      </c>
      <c r="P79" s="280">
        <v>44250</v>
      </c>
      <c r="Q79" s="280">
        <v>0</v>
      </c>
      <c r="R79" s="280">
        <v>380</v>
      </c>
      <c r="S79" s="278">
        <v>5000</v>
      </c>
      <c r="T79" s="278">
        <v>0</v>
      </c>
      <c r="U79" s="278">
        <v>211939.61</v>
      </c>
      <c r="V79" s="278">
        <v>1941230.36</v>
      </c>
      <c r="W79" s="54">
        <v>937615.73</v>
      </c>
      <c r="X79" s="54">
        <v>25940</v>
      </c>
      <c r="Y79" s="54">
        <v>360.33</v>
      </c>
      <c r="Z79" s="54"/>
      <c r="AA79" s="54">
        <v>784124</v>
      </c>
      <c r="AB79" s="54"/>
      <c r="AC79" s="54">
        <v>257310.72</v>
      </c>
      <c r="AD79" s="281">
        <v>1136563</v>
      </c>
      <c r="AE79" s="281"/>
      <c r="AF79" s="281"/>
      <c r="AG79" s="281"/>
      <c r="AH79" s="281">
        <v>464283.69</v>
      </c>
      <c r="AI79" s="281">
        <v>109442.39</v>
      </c>
      <c r="AJ79" s="281"/>
      <c r="AK79" s="281"/>
      <c r="AL79" s="281">
        <v>108068</v>
      </c>
      <c r="AM79" s="85">
        <f t="shared" si="7"/>
        <v>326470.38</v>
      </c>
      <c r="AN79" s="21">
        <f t="shared" si="8"/>
        <v>44630</v>
      </c>
      <c r="AO79" s="86">
        <f t="shared" si="9"/>
        <v>281840.38</v>
      </c>
      <c r="AP79" s="24">
        <f t="shared" si="10"/>
        <v>2005350.78</v>
      </c>
      <c r="AQ79" s="25">
        <f t="shared" si="11"/>
        <v>1818357.0799999998</v>
      </c>
      <c r="AR79" s="16">
        <f t="shared" si="12"/>
        <v>186993.70000000019</v>
      </c>
    </row>
    <row r="80" spans="1:44" ht="15" thickBot="1" x14ac:dyDescent="0.25">
      <c r="A80" s="62" t="s">
        <v>35</v>
      </c>
      <c r="B80" s="62" t="s">
        <v>36</v>
      </c>
      <c r="C80" s="88">
        <v>6117</v>
      </c>
      <c r="D80" s="89" t="s">
        <v>887</v>
      </c>
      <c r="E80" s="278" t="s">
        <v>1569</v>
      </c>
      <c r="F80" s="279">
        <v>551728.48</v>
      </c>
      <c r="G80" s="279">
        <v>108247</v>
      </c>
      <c r="H80" s="279">
        <v>60760</v>
      </c>
      <c r="I80" s="279"/>
      <c r="J80" s="278"/>
      <c r="K80" s="278">
        <v>387748.04</v>
      </c>
      <c r="L80" s="278">
        <v>103437.75</v>
      </c>
      <c r="M80" s="278"/>
      <c r="N80" s="278"/>
      <c r="O80" s="280">
        <v>6850</v>
      </c>
      <c r="P80" s="280">
        <v>25559.279999999999</v>
      </c>
      <c r="Q80" s="280"/>
      <c r="R80" s="280"/>
      <c r="S80" s="278">
        <v>5000</v>
      </c>
      <c r="T80" s="278">
        <v>-1140722.08</v>
      </c>
      <c r="U80" s="278"/>
      <c r="V80" s="278">
        <v>1940061.77</v>
      </c>
      <c r="W80" s="54">
        <v>1518878.21</v>
      </c>
      <c r="X80" s="54">
        <v>157000</v>
      </c>
      <c r="Y80" s="54"/>
      <c r="Z80" s="54"/>
      <c r="AA80" s="54">
        <v>1224942</v>
      </c>
      <c r="AB80" s="54"/>
      <c r="AC80" s="54">
        <v>235000</v>
      </c>
      <c r="AD80" s="281">
        <v>1933562</v>
      </c>
      <c r="AE80" s="281"/>
      <c r="AF80" s="281"/>
      <c r="AG80" s="281"/>
      <c r="AH80" s="281">
        <v>659504.93999999994</v>
      </c>
      <c r="AI80" s="281">
        <v>99912.97</v>
      </c>
      <c r="AJ80" s="281"/>
      <c r="AK80" s="281"/>
      <c r="AL80" s="281">
        <v>67300</v>
      </c>
      <c r="AM80" s="85">
        <f t="shared" si="7"/>
        <v>720735.48</v>
      </c>
      <c r="AN80" s="21">
        <f t="shared" si="8"/>
        <v>32409.279999999999</v>
      </c>
      <c r="AO80" s="86">
        <f t="shared" si="9"/>
        <v>688326.2</v>
      </c>
      <c r="AP80" s="24">
        <f t="shared" si="10"/>
        <v>3135820.21</v>
      </c>
      <c r="AQ80" s="25">
        <f t="shared" si="11"/>
        <v>2760279.91</v>
      </c>
      <c r="AR80" s="16">
        <f t="shared" si="12"/>
        <v>375540.29999999981</v>
      </c>
    </row>
    <row r="81" spans="1:44" ht="15" thickBot="1" x14ac:dyDescent="0.25">
      <c r="A81" s="62" t="s">
        <v>35</v>
      </c>
      <c r="B81" s="62" t="s">
        <v>36</v>
      </c>
      <c r="C81" s="88">
        <v>3261</v>
      </c>
      <c r="D81" s="89" t="s">
        <v>888</v>
      </c>
      <c r="E81" s="278" t="s">
        <v>1570</v>
      </c>
      <c r="F81" s="279">
        <v>272720.88</v>
      </c>
      <c r="G81" s="279">
        <v>12784</v>
      </c>
      <c r="H81" s="279">
        <v>277579.94</v>
      </c>
      <c r="I81" s="279"/>
      <c r="J81" s="278"/>
      <c r="K81" s="278">
        <v>335002</v>
      </c>
      <c r="L81" s="278">
        <v>-222242.3</v>
      </c>
      <c r="M81" s="278"/>
      <c r="N81" s="278"/>
      <c r="O81" s="280">
        <v>348057.4</v>
      </c>
      <c r="P81" s="280">
        <v>116538.58</v>
      </c>
      <c r="Q81" s="280"/>
      <c r="R81" s="280"/>
      <c r="S81" s="278">
        <v>5000</v>
      </c>
      <c r="T81" s="278"/>
      <c r="U81" s="278">
        <v>-1448017.05</v>
      </c>
      <c r="V81" s="278">
        <v>2076384.94</v>
      </c>
      <c r="W81" s="54">
        <v>977560.73</v>
      </c>
      <c r="X81" s="54"/>
      <c r="Y81" s="54">
        <v>412.69</v>
      </c>
      <c r="Z81" s="54"/>
      <c r="AA81" s="54">
        <v>738028.07</v>
      </c>
      <c r="AB81" s="54"/>
      <c r="AC81" s="54">
        <v>33600</v>
      </c>
      <c r="AD81" s="281">
        <v>1095688.07</v>
      </c>
      <c r="AE81" s="281"/>
      <c r="AF81" s="281"/>
      <c r="AG81" s="281"/>
      <c r="AH81" s="281">
        <v>554950.77</v>
      </c>
      <c r="AI81" s="281">
        <v>398163.71</v>
      </c>
      <c r="AJ81" s="281"/>
      <c r="AK81" s="281"/>
      <c r="AL81" s="281">
        <v>14436.29</v>
      </c>
      <c r="AM81" s="85">
        <f t="shared" si="7"/>
        <v>563084.82000000007</v>
      </c>
      <c r="AN81" s="21">
        <f t="shared" si="8"/>
        <v>464595.98000000004</v>
      </c>
      <c r="AO81" s="86">
        <f t="shared" si="9"/>
        <v>98488.840000000026</v>
      </c>
      <c r="AP81" s="24">
        <f t="shared" si="10"/>
        <v>1749601.4899999998</v>
      </c>
      <c r="AQ81" s="25">
        <f t="shared" si="11"/>
        <v>2063238.84</v>
      </c>
      <c r="AR81" s="16">
        <f t="shared" si="12"/>
        <v>-313637.35000000033</v>
      </c>
    </row>
    <row r="82" spans="1:44" ht="15" thickBot="1" x14ac:dyDescent="0.25">
      <c r="A82" s="62" t="s">
        <v>35</v>
      </c>
      <c r="B82" s="62" t="s">
        <v>36</v>
      </c>
      <c r="C82" s="88">
        <v>2381</v>
      </c>
      <c r="D82" s="89" t="s">
        <v>889</v>
      </c>
      <c r="E82" s="278" t="s">
        <v>1571</v>
      </c>
      <c r="F82" s="279">
        <v>714653.19</v>
      </c>
      <c r="G82" s="279">
        <v>0</v>
      </c>
      <c r="H82" s="279">
        <v>62448.99</v>
      </c>
      <c r="I82" s="279"/>
      <c r="J82" s="278"/>
      <c r="K82" s="278">
        <v>71774.960000000006</v>
      </c>
      <c r="L82" s="278">
        <v>359453.63</v>
      </c>
      <c r="M82" s="278"/>
      <c r="N82" s="278"/>
      <c r="O82" s="280"/>
      <c r="P82" s="280">
        <v>128943.23</v>
      </c>
      <c r="Q82" s="280"/>
      <c r="R82" s="280"/>
      <c r="S82" s="278">
        <v>10000</v>
      </c>
      <c r="T82" s="278"/>
      <c r="U82" s="278">
        <v>-997051.67</v>
      </c>
      <c r="V82" s="278">
        <v>1879892.65</v>
      </c>
      <c r="W82" s="54">
        <v>1066435.3500000001</v>
      </c>
      <c r="X82" s="54"/>
      <c r="Y82" s="54">
        <v>822.85</v>
      </c>
      <c r="Z82" s="54"/>
      <c r="AA82" s="54">
        <v>277739.5</v>
      </c>
      <c r="AB82" s="54"/>
      <c r="AC82" s="54">
        <v>16300</v>
      </c>
      <c r="AD82" s="281">
        <v>580894.5</v>
      </c>
      <c r="AE82" s="281"/>
      <c r="AF82" s="281">
        <v>4240</v>
      </c>
      <c r="AG82" s="281"/>
      <c r="AH82" s="281">
        <v>432091.57</v>
      </c>
      <c r="AI82" s="281">
        <v>143938.07</v>
      </c>
      <c r="AJ82" s="281"/>
      <c r="AK82" s="281"/>
      <c r="AL82" s="281"/>
      <c r="AM82" s="85">
        <f t="shared" si="7"/>
        <v>777102.17999999993</v>
      </c>
      <c r="AN82" s="21">
        <f t="shared" si="8"/>
        <v>128943.23</v>
      </c>
      <c r="AO82" s="86">
        <f t="shared" si="9"/>
        <v>648158.94999999995</v>
      </c>
      <c r="AP82" s="24">
        <f t="shared" si="10"/>
        <v>1361297.7000000002</v>
      </c>
      <c r="AQ82" s="25">
        <f t="shared" si="11"/>
        <v>1161164.1400000001</v>
      </c>
      <c r="AR82" s="16">
        <f t="shared" si="12"/>
        <v>200133.56000000006</v>
      </c>
    </row>
    <row r="83" spans="1:44" ht="15" thickBot="1" x14ac:dyDescent="0.25">
      <c r="A83" s="62" t="s">
        <v>35</v>
      </c>
      <c r="B83" s="62" t="s">
        <v>36</v>
      </c>
      <c r="C83" s="88">
        <v>2712</v>
      </c>
      <c r="D83" s="89" t="s">
        <v>890</v>
      </c>
      <c r="E83" s="278" t="s">
        <v>1572</v>
      </c>
      <c r="F83" s="279">
        <v>523251.77</v>
      </c>
      <c r="G83" s="279">
        <v>48249.3</v>
      </c>
      <c r="H83" s="279">
        <v>15585</v>
      </c>
      <c r="I83" s="279"/>
      <c r="J83" s="278"/>
      <c r="K83" s="278">
        <v>348863.94</v>
      </c>
      <c r="L83" s="278">
        <v>230092.2</v>
      </c>
      <c r="M83" s="278"/>
      <c r="N83" s="278"/>
      <c r="O83" s="280">
        <v>17000</v>
      </c>
      <c r="P83" s="280">
        <v>72545.820000000007</v>
      </c>
      <c r="Q83" s="280">
        <v>12970</v>
      </c>
      <c r="R83" s="280">
        <v>52130</v>
      </c>
      <c r="S83" s="278"/>
      <c r="T83" s="278"/>
      <c r="U83" s="278">
        <v>-830206.11</v>
      </c>
      <c r="V83" s="278">
        <v>1840507.51</v>
      </c>
      <c r="W83" s="54">
        <v>751237.67</v>
      </c>
      <c r="X83" s="54"/>
      <c r="Y83" s="54">
        <v>714.09</v>
      </c>
      <c r="Z83" s="54"/>
      <c r="AA83" s="54">
        <v>1244621</v>
      </c>
      <c r="AB83" s="54"/>
      <c r="AC83" s="54">
        <v>12200</v>
      </c>
      <c r="AD83" s="281">
        <v>1432591</v>
      </c>
      <c r="AE83" s="281"/>
      <c r="AF83" s="281"/>
      <c r="AG83" s="281"/>
      <c r="AH83" s="281">
        <v>406751.08</v>
      </c>
      <c r="AI83" s="281">
        <v>58275.69</v>
      </c>
      <c r="AJ83" s="281"/>
      <c r="AK83" s="281"/>
      <c r="AL83" s="281">
        <v>59950</v>
      </c>
      <c r="AM83" s="85">
        <f t="shared" si="7"/>
        <v>587086.07000000007</v>
      </c>
      <c r="AN83" s="21">
        <f t="shared" si="8"/>
        <v>154645.82</v>
      </c>
      <c r="AO83" s="86">
        <f t="shared" si="9"/>
        <v>432440.25000000006</v>
      </c>
      <c r="AP83" s="24">
        <f t="shared" si="10"/>
        <v>2008772.76</v>
      </c>
      <c r="AQ83" s="25">
        <f t="shared" si="11"/>
        <v>1957567.77</v>
      </c>
      <c r="AR83" s="16">
        <f t="shared" si="12"/>
        <v>51204.989999999991</v>
      </c>
    </row>
    <row r="84" spans="1:44" ht="15" thickBot="1" x14ac:dyDescent="0.25">
      <c r="A84" s="62" t="s">
        <v>35</v>
      </c>
      <c r="B84" s="62" t="s">
        <v>36</v>
      </c>
      <c r="C84" s="88">
        <v>1686</v>
      </c>
      <c r="D84" s="89" t="s">
        <v>891</v>
      </c>
      <c r="E84" s="278" t="s">
        <v>1573</v>
      </c>
      <c r="F84" s="279">
        <v>239496.24</v>
      </c>
      <c r="G84" s="279">
        <v>35036</v>
      </c>
      <c r="H84" s="279">
        <v>48055</v>
      </c>
      <c r="I84" s="279"/>
      <c r="J84" s="278"/>
      <c r="K84" s="278">
        <v>740936.02</v>
      </c>
      <c r="L84" s="278">
        <v>95572.05</v>
      </c>
      <c r="M84" s="278"/>
      <c r="N84" s="278"/>
      <c r="O84" s="280">
        <v>48055</v>
      </c>
      <c r="P84" s="280">
        <v>83250</v>
      </c>
      <c r="Q84" s="280">
        <v>5000</v>
      </c>
      <c r="R84" s="280">
        <v>67500</v>
      </c>
      <c r="S84" s="278"/>
      <c r="T84" s="278">
        <v>-1687841.73</v>
      </c>
      <c r="U84" s="278">
        <v>-500.27</v>
      </c>
      <c r="V84" s="278">
        <v>2651073.88</v>
      </c>
      <c r="W84" s="54">
        <v>753983.37</v>
      </c>
      <c r="X84" s="54">
        <v>38460</v>
      </c>
      <c r="Y84" s="54">
        <v>358.24</v>
      </c>
      <c r="Z84" s="54"/>
      <c r="AA84" s="54">
        <v>581816</v>
      </c>
      <c r="AB84" s="54"/>
      <c r="AC84" s="54">
        <v>89027.94</v>
      </c>
      <c r="AD84" s="281">
        <v>791706</v>
      </c>
      <c r="AE84" s="281"/>
      <c r="AF84" s="281"/>
      <c r="AG84" s="281"/>
      <c r="AH84" s="281">
        <v>547514.76</v>
      </c>
      <c r="AI84" s="281">
        <v>35246.11</v>
      </c>
      <c r="AJ84" s="281"/>
      <c r="AK84" s="281"/>
      <c r="AL84" s="281">
        <v>73380.25</v>
      </c>
      <c r="AM84" s="85">
        <f t="shared" si="7"/>
        <v>322587.24</v>
      </c>
      <c r="AN84" s="21">
        <f t="shared" si="8"/>
        <v>203805</v>
      </c>
      <c r="AO84" s="86">
        <f t="shared" si="9"/>
        <v>118782.23999999999</v>
      </c>
      <c r="AP84" s="24">
        <f t="shared" si="10"/>
        <v>1463645.5499999998</v>
      </c>
      <c r="AQ84" s="25">
        <f t="shared" si="11"/>
        <v>1447847.12</v>
      </c>
      <c r="AR84" s="16">
        <f t="shared" si="12"/>
        <v>15798.429999999702</v>
      </c>
    </row>
    <row r="85" spans="1:44" ht="15" thickBot="1" x14ac:dyDescent="0.25">
      <c r="A85" s="62" t="s">
        <v>35</v>
      </c>
      <c r="B85" s="62" t="s">
        <v>36</v>
      </c>
      <c r="C85" s="88">
        <v>2512</v>
      </c>
      <c r="D85" s="89" t="s">
        <v>892</v>
      </c>
      <c r="E85" s="278" t="s">
        <v>1684</v>
      </c>
      <c r="F85" s="279">
        <v>506075.99</v>
      </c>
      <c r="G85" s="279">
        <v>35429</v>
      </c>
      <c r="H85" s="279">
        <v>30762.68</v>
      </c>
      <c r="I85" s="279"/>
      <c r="J85" s="278"/>
      <c r="K85" s="278">
        <v>560050.55000000005</v>
      </c>
      <c r="L85" s="278">
        <v>269073.46000000002</v>
      </c>
      <c r="M85" s="278"/>
      <c r="N85" s="278"/>
      <c r="O85" s="280">
        <v>3000</v>
      </c>
      <c r="P85" s="280">
        <v>137400</v>
      </c>
      <c r="Q85" s="280">
        <v>42500</v>
      </c>
      <c r="R85" s="280"/>
      <c r="S85" s="278">
        <v>15000</v>
      </c>
      <c r="T85" s="278"/>
      <c r="U85" s="278"/>
      <c r="V85" s="278">
        <v>3200752.69</v>
      </c>
      <c r="W85" s="54">
        <v>920950.67</v>
      </c>
      <c r="X85" s="54">
        <v>145180</v>
      </c>
      <c r="Y85" s="54">
        <v>1027.3800000000001</v>
      </c>
      <c r="Z85" s="54"/>
      <c r="AA85" s="54">
        <v>549709</v>
      </c>
      <c r="AB85" s="54"/>
      <c r="AC85" s="54">
        <v>34500</v>
      </c>
      <c r="AD85" s="281">
        <v>815479</v>
      </c>
      <c r="AE85" s="281"/>
      <c r="AF85" s="281"/>
      <c r="AG85" s="281"/>
      <c r="AH85" s="281">
        <v>617357.78</v>
      </c>
      <c r="AI85" s="281">
        <v>162653.63</v>
      </c>
      <c r="AJ85" s="281"/>
      <c r="AK85" s="281"/>
      <c r="AL85" s="281">
        <v>126850</v>
      </c>
      <c r="AM85" s="85">
        <f t="shared" si="7"/>
        <v>572267.67000000004</v>
      </c>
      <c r="AN85" s="21">
        <f t="shared" si="8"/>
        <v>182900</v>
      </c>
      <c r="AO85" s="86">
        <f t="shared" si="9"/>
        <v>389367.67000000004</v>
      </c>
      <c r="AP85" s="24">
        <f t="shared" si="10"/>
        <v>1651367.0499999998</v>
      </c>
      <c r="AQ85" s="25">
        <f t="shared" si="11"/>
        <v>1722340.4100000001</v>
      </c>
      <c r="AR85" s="16">
        <f t="shared" si="12"/>
        <v>-70973.360000000335</v>
      </c>
    </row>
    <row r="86" spans="1:44" ht="15" thickBot="1" x14ac:dyDescent="0.25">
      <c r="A86" s="62" t="s">
        <v>315</v>
      </c>
      <c r="B86" s="62" t="s">
        <v>46</v>
      </c>
      <c r="C86" s="88">
        <v>3664</v>
      </c>
      <c r="D86" s="89" t="s">
        <v>893</v>
      </c>
      <c r="E86" s="278" t="s">
        <v>1574</v>
      </c>
      <c r="F86" s="279">
        <v>354057.09</v>
      </c>
      <c r="G86" s="279">
        <v>16684</v>
      </c>
      <c r="H86" s="279">
        <v>56170.19</v>
      </c>
      <c r="I86" s="279"/>
      <c r="J86" s="278"/>
      <c r="K86" s="278">
        <v>357204.61</v>
      </c>
      <c r="L86" s="278">
        <v>1200321.1100000001</v>
      </c>
      <c r="M86" s="278"/>
      <c r="N86" s="278"/>
      <c r="O86" s="280">
        <v>2850</v>
      </c>
      <c r="P86" s="280">
        <v>79708.45</v>
      </c>
      <c r="Q86" s="280"/>
      <c r="R86" s="280">
        <v>117.75</v>
      </c>
      <c r="S86" s="278">
        <v>79688</v>
      </c>
      <c r="T86" s="278"/>
      <c r="U86" s="278">
        <v>232540.81</v>
      </c>
      <c r="V86" s="278">
        <v>1975689.39</v>
      </c>
      <c r="W86" s="54">
        <v>979182.71</v>
      </c>
      <c r="X86" s="54">
        <v>101700</v>
      </c>
      <c r="Y86" s="54">
        <v>702.97</v>
      </c>
      <c r="Z86" s="54"/>
      <c r="AA86" s="54">
        <v>795788</v>
      </c>
      <c r="AB86" s="54"/>
      <c r="AC86" s="54">
        <v>103185</v>
      </c>
      <c r="AD86" s="281">
        <v>1309558</v>
      </c>
      <c r="AE86" s="281"/>
      <c r="AF86" s="281">
        <v>1800</v>
      </c>
      <c r="AG86" s="281"/>
      <c r="AH86" s="281">
        <v>490499.41</v>
      </c>
      <c r="AI86" s="281">
        <v>271429.19</v>
      </c>
      <c r="AJ86" s="281"/>
      <c r="AK86" s="281"/>
      <c r="AL86" s="281">
        <v>1000</v>
      </c>
      <c r="AM86" s="85">
        <f t="shared" si="7"/>
        <v>426911.28</v>
      </c>
      <c r="AN86" s="21">
        <f t="shared" si="8"/>
        <v>82676.2</v>
      </c>
      <c r="AO86" s="86">
        <f t="shared" si="9"/>
        <v>344235.08</v>
      </c>
      <c r="AP86" s="24">
        <f t="shared" si="10"/>
        <v>1980558.68</v>
      </c>
      <c r="AQ86" s="25">
        <f t="shared" si="11"/>
        <v>2074286.5999999999</v>
      </c>
      <c r="AR86" s="16">
        <f t="shared" si="12"/>
        <v>-93727.919999999925</v>
      </c>
    </row>
    <row r="87" spans="1:44" ht="15" thickBot="1" x14ac:dyDescent="0.25">
      <c r="A87" s="62" t="s">
        <v>315</v>
      </c>
      <c r="B87" s="62" t="s">
        <v>46</v>
      </c>
      <c r="C87" s="88">
        <v>7927</v>
      </c>
      <c r="D87" s="89" t="s">
        <v>894</v>
      </c>
      <c r="E87" s="278" t="s">
        <v>1575</v>
      </c>
      <c r="F87" s="279">
        <v>1283108.46</v>
      </c>
      <c r="G87" s="279">
        <v>59751.77</v>
      </c>
      <c r="H87" s="279">
        <v>85067.47</v>
      </c>
      <c r="I87" s="279"/>
      <c r="J87" s="278"/>
      <c r="K87" s="278">
        <v>1967975.98</v>
      </c>
      <c r="L87" s="278">
        <v>1055388.98</v>
      </c>
      <c r="M87" s="278"/>
      <c r="N87" s="278"/>
      <c r="O87" s="280">
        <v>3820</v>
      </c>
      <c r="P87" s="280">
        <v>113531.21</v>
      </c>
      <c r="Q87" s="280"/>
      <c r="R87" s="280">
        <v>18.690000000000001</v>
      </c>
      <c r="S87" s="278">
        <v>659984</v>
      </c>
      <c r="T87" s="278"/>
      <c r="U87" s="278">
        <v>198957.28</v>
      </c>
      <c r="V87" s="278">
        <v>3812204.74</v>
      </c>
      <c r="W87" s="54">
        <v>1544462.58</v>
      </c>
      <c r="X87" s="54">
        <v>0</v>
      </c>
      <c r="Y87" s="54">
        <v>928.83</v>
      </c>
      <c r="Z87" s="54"/>
      <c r="AA87" s="54">
        <v>664593.1</v>
      </c>
      <c r="AB87" s="54"/>
      <c r="AC87" s="54">
        <v>742180</v>
      </c>
      <c r="AD87" s="281">
        <v>1337851.1000000001</v>
      </c>
      <c r="AE87" s="281"/>
      <c r="AF87" s="281">
        <v>2000</v>
      </c>
      <c r="AG87" s="281"/>
      <c r="AH87" s="281">
        <v>669117.05000000005</v>
      </c>
      <c r="AI87" s="281">
        <v>281026.46999999997</v>
      </c>
      <c r="AJ87" s="281"/>
      <c r="AK87" s="281"/>
      <c r="AL87" s="281"/>
      <c r="AM87" s="85">
        <f t="shared" si="7"/>
        <v>1427927.7</v>
      </c>
      <c r="AN87" s="21">
        <f t="shared" si="8"/>
        <v>117369.90000000001</v>
      </c>
      <c r="AO87" s="86">
        <f t="shared" si="9"/>
        <v>1310557.8</v>
      </c>
      <c r="AP87" s="24">
        <f t="shared" si="10"/>
        <v>2952164.5100000002</v>
      </c>
      <c r="AQ87" s="25">
        <f t="shared" si="11"/>
        <v>2289994.62</v>
      </c>
      <c r="AR87" s="16">
        <f t="shared" si="12"/>
        <v>662169.89000000013</v>
      </c>
    </row>
    <row r="88" spans="1:44" ht="15" thickBot="1" x14ac:dyDescent="0.25">
      <c r="A88" s="62" t="s">
        <v>315</v>
      </c>
      <c r="B88" s="62" t="s">
        <v>46</v>
      </c>
      <c r="C88" s="88">
        <v>7609</v>
      </c>
      <c r="D88" s="89" t="s">
        <v>895</v>
      </c>
      <c r="E88" s="278" t="s">
        <v>1576</v>
      </c>
      <c r="F88" s="279">
        <v>569308.99</v>
      </c>
      <c r="G88" s="279">
        <v>27729</v>
      </c>
      <c r="H88" s="279">
        <v>109033.36</v>
      </c>
      <c r="I88" s="279"/>
      <c r="J88" s="278"/>
      <c r="K88" s="278">
        <v>1914682.18</v>
      </c>
      <c r="L88" s="278">
        <v>833495.38</v>
      </c>
      <c r="M88" s="278"/>
      <c r="N88" s="278"/>
      <c r="O88" s="280">
        <v>13222.23</v>
      </c>
      <c r="P88" s="280">
        <v>140384.35</v>
      </c>
      <c r="Q88" s="280"/>
      <c r="R88" s="280">
        <v>103210</v>
      </c>
      <c r="S88" s="278"/>
      <c r="T88" s="278"/>
      <c r="U88" s="278">
        <v>209750.49</v>
      </c>
      <c r="V88" s="278">
        <v>3564237.85</v>
      </c>
      <c r="W88" s="54">
        <v>1232040.4099999999</v>
      </c>
      <c r="X88" s="54">
        <v>25450</v>
      </c>
      <c r="Y88" s="54">
        <v>752.05</v>
      </c>
      <c r="Z88" s="54"/>
      <c r="AA88" s="54">
        <v>685188.72</v>
      </c>
      <c r="AB88" s="54"/>
      <c r="AC88" s="54">
        <v>508880</v>
      </c>
      <c r="AD88" s="281">
        <v>1238458.72</v>
      </c>
      <c r="AE88" s="281"/>
      <c r="AF88" s="281">
        <v>4000</v>
      </c>
      <c r="AG88" s="281"/>
      <c r="AH88" s="281">
        <v>713288.95</v>
      </c>
      <c r="AI88" s="281">
        <v>205265.94</v>
      </c>
      <c r="AJ88" s="281"/>
      <c r="AK88" s="281"/>
      <c r="AL88" s="281"/>
      <c r="AM88" s="85">
        <f t="shared" si="7"/>
        <v>706071.35</v>
      </c>
      <c r="AN88" s="21">
        <f t="shared" si="8"/>
        <v>256816.58000000002</v>
      </c>
      <c r="AO88" s="86">
        <f t="shared" si="9"/>
        <v>449254.76999999996</v>
      </c>
      <c r="AP88" s="24">
        <f t="shared" si="10"/>
        <v>2452311.1799999997</v>
      </c>
      <c r="AQ88" s="25">
        <f t="shared" si="11"/>
        <v>2161013.61</v>
      </c>
      <c r="AR88" s="16">
        <f t="shared" si="12"/>
        <v>291297.56999999983</v>
      </c>
    </row>
    <row r="89" spans="1:44" ht="15" thickBot="1" x14ac:dyDescent="0.25">
      <c r="A89" s="62" t="s">
        <v>315</v>
      </c>
      <c r="B89" s="62" t="s">
        <v>46</v>
      </c>
      <c r="C89" s="88">
        <v>6471</v>
      </c>
      <c r="D89" s="89" t="s">
        <v>896</v>
      </c>
      <c r="E89" s="278" t="s">
        <v>1577</v>
      </c>
      <c r="F89" s="279">
        <v>814384.71</v>
      </c>
      <c r="G89" s="279">
        <v>36374.5</v>
      </c>
      <c r="H89" s="279">
        <v>87199.44</v>
      </c>
      <c r="I89" s="279"/>
      <c r="J89" s="278"/>
      <c r="K89" s="278">
        <v>1146959.83</v>
      </c>
      <c r="L89" s="278">
        <v>641024.54</v>
      </c>
      <c r="M89" s="278"/>
      <c r="N89" s="278"/>
      <c r="O89" s="280">
        <v>0</v>
      </c>
      <c r="P89" s="280">
        <v>153469.98000000001</v>
      </c>
      <c r="Q89" s="280"/>
      <c r="R89" s="280">
        <v>10800</v>
      </c>
      <c r="S89" s="278">
        <v>363916.09</v>
      </c>
      <c r="T89" s="278"/>
      <c r="U89" s="278">
        <v>254111.33</v>
      </c>
      <c r="V89" s="278">
        <v>2080906</v>
      </c>
      <c r="W89" s="54">
        <v>1018948.15</v>
      </c>
      <c r="X89" s="54">
        <v>86830</v>
      </c>
      <c r="Y89" s="54">
        <v>899.28</v>
      </c>
      <c r="Z89" s="54"/>
      <c r="AA89" s="54">
        <v>1252126.2</v>
      </c>
      <c r="AB89" s="54"/>
      <c r="AC89" s="54">
        <v>149519</v>
      </c>
      <c r="AD89" s="281">
        <v>1784416.2</v>
      </c>
      <c r="AE89" s="281"/>
      <c r="AF89" s="281">
        <v>12080</v>
      </c>
      <c r="AG89" s="281"/>
      <c r="AH89" s="281">
        <v>593540.72</v>
      </c>
      <c r="AI89" s="281">
        <v>208129.98</v>
      </c>
      <c r="AJ89" s="281"/>
      <c r="AK89" s="281"/>
      <c r="AL89" s="281">
        <v>500</v>
      </c>
      <c r="AM89" s="85">
        <f t="shared" si="7"/>
        <v>937958.64999999991</v>
      </c>
      <c r="AN89" s="21">
        <f t="shared" si="8"/>
        <v>164269.98000000001</v>
      </c>
      <c r="AO89" s="86">
        <f t="shared" si="9"/>
        <v>773688.66999999993</v>
      </c>
      <c r="AP89" s="24">
        <f t="shared" si="10"/>
        <v>2508322.63</v>
      </c>
      <c r="AQ89" s="25">
        <f t="shared" si="11"/>
        <v>2598666.9</v>
      </c>
      <c r="AR89" s="16">
        <f t="shared" si="12"/>
        <v>-90344.270000000019</v>
      </c>
    </row>
    <row r="90" spans="1:44" ht="15" thickBot="1" x14ac:dyDescent="0.25">
      <c r="A90" s="62" t="s">
        <v>315</v>
      </c>
      <c r="B90" s="62" t="s">
        <v>46</v>
      </c>
      <c r="C90" s="88">
        <v>4146</v>
      </c>
      <c r="D90" s="89" t="s">
        <v>897</v>
      </c>
      <c r="E90" s="278" t="s">
        <v>1578</v>
      </c>
      <c r="F90" s="279">
        <v>536618.22</v>
      </c>
      <c r="G90" s="279">
        <v>38417</v>
      </c>
      <c r="H90" s="279">
        <v>151975.41</v>
      </c>
      <c r="I90" s="279"/>
      <c r="J90" s="278"/>
      <c r="K90" s="278">
        <v>1138675.19</v>
      </c>
      <c r="L90" s="278">
        <v>448140.37</v>
      </c>
      <c r="M90" s="278"/>
      <c r="N90" s="278"/>
      <c r="O90" s="280">
        <v>0</v>
      </c>
      <c r="P90" s="280">
        <v>72255.08</v>
      </c>
      <c r="Q90" s="280"/>
      <c r="R90" s="280">
        <v>14.95</v>
      </c>
      <c r="S90" s="278"/>
      <c r="T90" s="278"/>
      <c r="U90" s="278">
        <v>165214.85999999999</v>
      </c>
      <c r="V90" s="278">
        <v>2304026.96</v>
      </c>
      <c r="W90" s="54">
        <v>1113957.68</v>
      </c>
      <c r="X90" s="54">
        <v>77100</v>
      </c>
      <c r="Y90" s="54">
        <v>963.71</v>
      </c>
      <c r="Z90" s="54"/>
      <c r="AA90" s="54">
        <v>295396.5</v>
      </c>
      <c r="AB90" s="54"/>
      <c r="AC90" s="54">
        <v>93943</v>
      </c>
      <c r="AD90" s="281">
        <v>855364.5</v>
      </c>
      <c r="AE90" s="281"/>
      <c r="AF90" s="281"/>
      <c r="AG90" s="281"/>
      <c r="AH90" s="281">
        <v>442315.24</v>
      </c>
      <c r="AI90" s="281">
        <v>163990.06</v>
      </c>
      <c r="AJ90" s="281"/>
      <c r="AK90" s="281"/>
      <c r="AL90" s="281"/>
      <c r="AM90" s="85">
        <f t="shared" si="7"/>
        <v>727010.63</v>
      </c>
      <c r="AN90" s="21">
        <f t="shared" si="8"/>
        <v>72270.03</v>
      </c>
      <c r="AO90" s="86">
        <f t="shared" si="9"/>
        <v>654740.6</v>
      </c>
      <c r="AP90" s="24">
        <f t="shared" si="10"/>
        <v>1581360.89</v>
      </c>
      <c r="AQ90" s="25">
        <f t="shared" si="11"/>
        <v>1461669.8</v>
      </c>
      <c r="AR90" s="16">
        <f t="shared" si="12"/>
        <v>119691.08999999985</v>
      </c>
    </row>
    <row r="91" spans="1:44" ht="15" thickBot="1" x14ac:dyDescent="0.25">
      <c r="A91" s="62" t="s">
        <v>315</v>
      </c>
      <c r="B91" s="62" t="s">
        <v>46</v>
      </c>
      <c r="C91" s="88">
        <v>8209</v>
      </c>
      <c r="D91" s="89" t="s">
        <v>898</v>
      </c>
      <c r="E91" s="278" t="s">
        <v>1579</v>
      </c>
      <c r="F91" s="279">
        <v>551111.48</v>
      </c>
      <c r="G91" s="279">
        <v>91418.76</v>
      </c>
      <c r="H91" s="279">
        <v>130730.5</v>
      </c>
      <c r="I91" s="279"/>
      <c r="J91" s="278"/>
      <c r="K91" s="278">
        <v>744834.26</v>
      </c>
      <c r="L91" s="278">
        <v>1184514.01</v>
      </c>
      <c r="M91" s="278"/>
      <c r="N91" s="278"/>
      <c r="O91" s="280">
        <v>201000</v>
      </c>
      <c r="P91" s="280">
        <v>125348.58</v>
      </c>
      <c r="Q91" s="280"/>
      <c r="R91" s="280">
        <v>40000</v>
      </c>
      <c r="S91" s="278">
        <v>4350</v>
      </c>
      <c r="T91" s="278"/>
      <c r="U91" s="278">
        <v>310154.61</v>
      </c>
      <c r="V91" s="278">
        <v>2345661.54</v>
      </c>
      <c r="W91" s="54">
        <v>1690977.72</v>
      </c>
      <c r="X91" s="54"/>
      <c r="Y91" s="54">
        <v>1066.03</v>
      </c>
      <c r="Z91" s="54"/>
      <c r="AA91" s="54">
        <v>973091</v>
      </c>
      <c r="AB91" s="54"/>
      <c r="AC91" s="54">
        <v>762302.25</v>
      </c>
      <c r="AD91" s="281">
        <v>1768013.25</v>
      </c>
      <c r="AE91" s="281"/>
      <c r="AF91" s="281"/>
      <c r="AG91" s="281"/>
      <c r="AH91" s="281">
        <v>962747.33</v>
      </c>
      <c r="AI91" s="281">
        <v>191607.67999999999</v>
      </c>
      <c r="AJ91" s="281"/>
      <c r="AK91" s="281"/>
      <c r="AL91" s="281"/>
      <c r="AM91" s="85">
        <f t="shared" si="7"/>
        <v>773260.74</v>
      </c>
      <c r="AN91" s="21">
        <f t="shared" si="8"/>
        <v>366348.58</v>
      </c>
      <c r="AO91" s="86">
        <f t="shared" si="9"/>
        <v>406912.16</v>
      </c>
      <c r="AP91" s="24">
        <f t="shared" si="10"/>
        <v>3427437</v>
      </c>
      <c r="AQ91" s="25">
        <f t="shared" si="11"/>
        <v>2922368.2600000002</v>
      </c>
      <c r="AR91" s="16">
        <f t="shared" si="12"/>
        <v>505068.73999999976</v>
      </c>
    </row>
    <row r="92" spans="1:44" ht="15" thickBot="1" x14ac:dyDescent="0.25">
      <c r="A92" s="62" t="s">
        <v>315</v>
      </c>
      <c r="B92" s="62" t="s">
        <v>46</v>
      </c>
      <c r="C92" s="88">
        <v>4164</v>
      </c>
      <c r="D92" s="89" t="s">
        <v>899</v>
      </c>
      <c r="E92" s="278" t="s">
        <v>1580</v>
      </c>
      <c r="F92" s="279">
        <v>335406.77</v>
      </c>
      <c r="G92" s="279">
        <v>54331</v>
      </c>
      <c r="H92" s="279">
        <v>71186.2</v>
      </c>
      <c r="I92" s="279"/>
      <c r="J92" s="278"/>
      <c r="K92" s="278">
        <v>955443.06</v>
      </c>
      <c r="L92" s="278">
        <v>256304.78</v>
      </c>
      <c r="M92" s="278"/>
      <c r="N92" s="278"/>
      <c r="O92" s="280">
        <v>343000</v>
      </c>
      <c r="P92" s="280">
        <v>106239.89</v>
      </c>
      <c r="Q92" s="280"/>
      <c r="R92" s="280">
        <v>69395.08</v>
      </c>
      <c r="S92" s="278">
        <v>2031</v>
      </c>
      <c r="T92" s="278"/>
      <c r="U92" s="278">
        <v>139503.66</v>
      </c>
      <c r="V92" s="278">
        <v>4378498.51</v>
      </c>
      <c r="W92" s="54">
        <v>909452.38</v>
      </c>
      <c r="X92" s="54"/>
      <c r="Y92" s="54">
        <v>647.20000000000005</v>
      </c>
      <c r="Z92" s="54"/>
      <c r="AA92" s="54">
        <v>1047554</v>
      </c>
      <c r="AB92" s="54"/>
      <c r="AC92" s="54">
        <v>55967</v>
      </c>
      <c r="AD92" s="281">
        <v>1503786</v>
      </c>
      <c r="AE92" s="281"/>
      <c r="AF92" s="281"/>
      <c r="AG92" s="281">
        <v>920</v>
      </c>
      <c r="AH92" s="281">
        <v>450790.27</v>
      </c>
      <c r="AI92" s="281">
        <v>175376.92</v>
      </c>
      <c r="AJ92" s="281"/>
      <c r="AK92" s="281"/>
      <c r="AL92" s="281"/>
      <c r="AM92" s="85">
        <f t="shared" si="7"/>
        <v>460923.97000000003</v>
      </c>
      <c r="AN92" s="21">
        <f t="shared" si="8"/>
        <v>518634.97000000003</v>
      </c>
      <c r="AO92" s="86">
        <f t="shared" si="9"/>
        <v>-57711</v>
      </c>
      <c r="AP92" s="24">
        <f t="shared" si="10"/>
        <v>2013620.58</v>
      </c>
      <c r="AQ92" s="25">
        <f t="shared" si="11"/>
        <v>2130873.19</v>
      </c>
      <c r="AR92" s="16">
        <f t="shared" si="12"/>
        <v>-117252.60999999987</v>
      </c>
    </row>
    <row r="93" spans="1:44" ht="15" thickBot="1" x14ac:dyDescent="0.25">
      <c r="A93" s="62" t="s">
        <v>315</v>
      </c>
      <c r="B93" s="62" t="s">
        <v>46</v>
      </c>
      <c r="C93" s="88">
        <v>5920</v>
      </c>
      <c r="D93" s="89" t="s">
        <v>900</v>
      </c>
      <c r="E93" s="278" t="s">
        <v>1581</v>
      </c>
      <c r="F93" s="279">
        <v>252807.71</v>
      </c>
      <c r="G93" s="279">
        <v>153722</v>
      </c>
      <c r="H93" s="279">
        <v>77689.52</v>
      </c>
      <c r="I93" s="279"/>
      <c r="J93" s="278"/>
      <c r="K93" s="278">
        <v>1304645.54</v>
      </c>
      <c r="L93" s="278">
        <v>512317.45</v>
      </c>
      <c r="M93" s="278"/>
      <c r="N93" s="278"/>
      <c r="O93" s="280">
        <v>5800</v>
      </c>
      <c r="P93" s="280">
        <v>112910.52</v>
      </c>
      <c r="Q93" s="280"/>
      <c r="R93" s="280">
        <v>0</v>
      </c>
      <c r="S93" s="278">
        <v>2304</v>
      </c>
      <c r="T93" s="278"/>
      <c r="U93" s="278">
        <v>217177.7</v>
      </c>
      <c r="V93" s="278"/>
      <c r="W93" s="54">
        <v>1166310.8999999999</v>
      </c>
      <c r="X93" s="54"/>
      <c r="Y93" s="54">
        <v>786.82</v>
      </c>
      <c r="Z93" s="54"/>
      <c r="AA93" s="54">
        <v>1285469.5</v>
      </c>
      <c r="AB93" s="54"/>
      <c r="AC93" s="54">
        <v>119792</v>
      </c>
      <c r="AD93" s="281">
        <v>1939076.5</v>
      </c>
      <c r="AE93" s="281"/>
      <c r="AF93" s="281">
        <v>4000</v>
      </c>
      <c r="AG93" s="281"/>
      <c r="AH93" s="281">
        <v>662014.27</v>
      </c>
      <c r="AI93" s="281">
        <v>204483.79</v>
      </c>
      <c r="AJ93" s="281"/>
      <c r="AK93" s="281"/>
      <c r="AL93" s="281"/>
      <c r="AM93" s="85">
        <f t="shared" si="7"/>
        <v>484219.23</v>
      </c>
      <c r="AN93" s="21">
        <f t="shared" si="8"/>
        <v>118710.52</v>
      </c>
      <c r="AO93" s="86">
        <f t="shared" si="9"/>
        <v>365508.70999999996</v>
      </c>
      <c r="AP93" s="24">
        <f t="shared" si="10"/>
        <v>2572359.2199999997</v>
      </c>
      <c r="AQ93" s="25">
        <f t="shared" si="11"/>
        <v>2809574.56</v>
      </c>
      <c r="AR93" s="16">
        <f t="shared" si="12"/>
        <v>-237215.34000000032</v>
      </c>
    </row>
    <row r="94" spans="1:44" ht="15" thickBot="1" x14ac:dyDescent="0.25">
      <c r="A94" s="62" t="s">
        <v>315</v>
      </c>
      <c r="B94" s="62" t="s">
        <v>46</v>
      </c>
      <c r="C94" s="88">
        <v>4614</v>
      </c>
      <c r="D94" s="89" t="s">
        <v>901</v>
      </c>
      <c r="E94" s="278" t="s">
        <v>1582</v>
      </c>
      <c r="F94" s="279">
        <v>341206.78</v>
      </c>
      <c r="G94" s="279">
        <v>51510.25</v>
      </c>
      <c r="H94" s="279">
        <v>91987.12</v>
      </c>
      <c r="I94" s="279"/>
      <c r="J94" s="278"/>
      <c r="K94" s="278">
        <v>976846.58</v>
      </c>
      <c r="L94" s="278">
        <v>783477.89</v>
      </c>
      <c r="M94" s="278"/>
      <c r="N94" s="278"/>
      <c r="O94" s="280">
        <v>298000</v>
      </c>
      <c r="P94" s="280">
        <v>97241.22</v>
      </c>
      <c r="Q94" s="280"/>
      <c r="R94" s="280">
        <v>179978.69</v>
      </c>
      <c r="S94" s="278">
        <v>285131</v>
      </c>
      <c r="T94" s="278"/>
      <c r="U94" s="278">
        <v>74148.86</v>
      </c>
      <c r="V94" s="278">
        <v>2028099.35</v>
      </c>
      <c r="W94" s="54">
        <v>1025461.08</v>
      </c>
      <c r="X94" s="54"/>
      <c r="Y94" s="54">
        <v>652.67999999999995</v>
      </c>
      <c r="Z94" s="54"/>
      <c r="AA94" s="54">
        <v>1040865</v>
      </c>
      <c r="AB94" s="54"/>
      <c r="AC94" s="54">
        <v>115705.25</v>
      </c>
      <c r="AD94" s="281">
        <v>1565644.25</v>
      </c>
      <c r="AE94" s="281"/>
      <c r="AF94" s="281">
        <v>4000</v>
      </c>
      <c r="AG94" s="281"/>
      <c r="AH94" s="281">
        <v>620248.31999999995</v>
      </c>
      <c r="AI94" s="281">
        <v>170564.3</v>
      </c>
      <c r="AJ94" s="281"/>
      <c r="AK94" s="281"/>
      <c r="AL94" s="281"/>
      <c r="AM94" s="85">
        <f t="shared" si="7"/>
        <v>484704.15</v>
      </c>
      <c r="AN94" s="21">
        <f t="shared" si="8"/>
        <v>575219.90999999992</v>
      </c>
      <c r="AO94" s="86">
        <f t="shared" si="9"/>
        <v>-90515.759999999893</v>
      </c>
      <c r="AP94" s="24">
        <f t="shared" si="10"/>
        <v>2182684.0099999998</v>
      </c>
      <c r="AQ94" s="25">
        <f t="shared" si="11"/>
        <v>2360456.8699999996</v>
      </c>
      <c r="AR94" s="16">
        <f t="shared" si="12"/>
        <v>-177772.85999999987</v>
      </c>
    </row>
    <row r="95" spans="1:44" ht="15" thickBot="1" x14ac:dyDescent="0.25">
      <c r="A95" s="62" t="s">
        <v>315</v>
      </c>
      <c r="B95" s="62" t="s">
        <v>46</v>
      </c>
      <c r="C95" s="88">
        <v>6523</v>
      </c>
      <c r="D95" s="89" t="s">
        <v>902</v>
      </c>
      <c r="E95" s="278" t="s">
        <v>1583</v>
      </c>
      <c r="F95" s="279">
        <v>250856.26</v>
      </c>
      <c r="G95" s="279">
        <v>52278.75</v>
      </c>
      <c r="H95" s="279">
        <v>101424.86</v>
      </c>
      <c r="I95" s="279"/>
      <c r="J95" s="278"/>
      <c r="K95" s="278">
        <v>2097780.54</v>
      </c>
      <c r="L95" s="278">
        <v>352248.78</v>
      </c>
      <c r="M95" s="278"/>
      <c r="N95" s="278"/>
      <c r="O95" s="280">
        <v>150880</v>
      </c>
      <c r="P95" s="280">
        <v>120315.5</v>
      </c>
      <c r="Q95" s="280">
        <v>79524</v>
      </c>
      <c r="R95" s="280">
        <v>3129.31</v>
      </c>
      <c r="S95" s="278">
        <v>31718</v>
      </c>
      <c r="T95" s="278"/>
      <c r="U95" s="278">
        <v>123178.08</v>
      </c>
      <c r="V95" s="278">
        <v>4808766.24</v>
      </c>
      <c r="W95" s="54">
        <v>1538233.51</v>
      </c>
      <c r="X95" s="54"/>
      <c r="Y95" s="54">
        <v>540.57000000000005</v>
      </c>
      <c r="Z95" s="54"/>
      <c r="AA95" s="54">
        <v>1036768</v>
      </c>
      <c r="AB95" s="54"/>
      <c r="AC95" s="54">
        <v>155706</v>
      </c>
      <c r="AD95" s="281">
        <v>1797678</v>
      </c>
      <c r="AE95" s="281"/>
      <c r="AF95" s="281"/>
      <c r="AG95" s="281"/>
      <c r="AH95" s="281">
        <v>946628.94</v>
      </c>
      <c r="AI95" s="281">
        <v>295366.68</v>
      </c>
      <c r="AJ95" s="281"/>
      <c r="AK95" s="281"/>
      <c r="AL95" s="281"/>
      <c r="AM95" s="85">
        <f t="shared" si="7"/>
        <v>404559.87</v>
      </c>
      <c r="AN95" s="21">
        <f t="shared" si="8"/>
        <v>353848.81</v>
      </c>
      <c r="AO95" s="86">
        <f t="shared" si="9"/>
        <v>50711.06</v>
      </c>
      <c r="AP95" s="24">
        <f t="shared" si="10"/>
        <v>2731248.08</v>
      </c>
      <c r="AQ95" s="25">
        <f t="shared" si="11"/>
        <v>3039673.62</v>
      </c>
      <c r="AR95" s="16">
        <f t="shared" si="12"/>
        <v>-308425.54000000004</v>
      </c>
    </row>
    <row r="96" spans="1:44" ht="15" thickBot="1" x14ac:dyDescent="0.25">
      <c r="A96" s="62" t="s">
        <v>315</v>
      </c>
      <c r="B96" s="62" t="s">
        <v>46</v>
      </c>
      <c r="C96" s="88">
        <v>4131</v>
      </c>
      <c r="D96" s="89" t="s">
        <v>903</v>
      </c>
      <c r="E96" s="278" t="s">
        <v>1584</v>
      </c>
      <c r="F96" s="279">
        <v>135596.07</v>
      </c>
      <c r="G96" s="279">
        <v>33342.5</v>
      </c>
      <c r="H96" s="279">
        <v>55204.63</v>
      </c>
      <c r="I96" s="279"/>
      <c r="J96" s="278"/>
      <c r="K96" s="278">
        <v>1145472.94</v>
      </c>
      <c r="L96" s="278">
        <v>568675.34</v>
      </c>
      <c r="M96" s="278"/>
      <c r="N96" s="278"/>
      <c r="O96" s="280">
        <v>152160</v>
      </c>
      <c r="P96" s="280">
        <v>101444.21</v>
      </c>
      <c r="Q96" s="280"/>
      <c r="R96" s="280">
        <v>9064.02</v>
      </c>
      <c r="S96" s="278">
        <v>20000</v>
      </c>
      <c r="T96" s="278"/>
      <c r="U96" s="278">
        <v>178241.13</v>
      </c>
      <c r="V96" s="278">
        <v>2574871.5499999998</v>
      </c>
      <c r="W96" s="54">
        <v>764215.56</v>
      </c>
      <c r="X96" s="54"/>
      <c r="Y96" s="54">
        <v>420.33</v>
      </c>
      <c r="Z96" s="54"/>
      <c r="AA96" s="54">
        <v>1085913.3</v>
      </c>
      <c r="AB96" s="54"/>
      <c r="AC96" s="54">
        <v>151871.25</v>
      </c>
      <c r="AD96" s="281">
        <v>1651649.55</v>
      </c>
      <c r="AE96" s="281"/>
      <c r="AF96" s="281"/>
      <c r="AG96" s="281"/>
      <c r="AH96" s="281">
        <v>389217.57</v>
      </c>
      <c r="AI96" s="281">
        <v>174269.73</v>
      </c>
      <c r="AJ96" s="281"/>
      <c r="AK96" s="281"/>
      <c r="AL96" s="281">
        <v>500</v>
      </c>
      <c r="AM96" s="85">
        <f t="shared" si="7"/>
        <v>224143.2</v>
      </c>
      <c r="AN96" s="21">
        <f t="shared" si="8"/>
        <v>262668.23000000004</v>
      </c>
      <c r="AO96" s="86">
        <f t="shared" si="9"/>
        <v>-38525.030000000028</v>
      </c>
      <c r="AP96" s="24">
        <f t="shared" si="10"/>
        <v>2002420.44</v>
      </c>
      <c r="AQ96" s="25">
        <f t="shared" si="11"/>
        <v>2215636.85</v>
      </c>
      <c r="AR96" s="16">
        <f t="shared" si="12"/>
        <v>-213216.41000000015</v>
      </c>
    </row>
    <row r="97" spans="1:44" ht="15" thickBot="1" x14ac:dyDescent="0.25">
      <c r="A97" s="62" t="s">
        <v>315</v>
      </c>
      <c r="B97" s="62" t="s">
        <v>46</v>
      </c>
      <c r="C97" s="88">
        <v>5378</v>
      </c>
      <c r="D97" s="89" t="s">
        <v>904</v>
      </c>
      <c r="E97" s="278" t="s">
        <v>1585</v>
      </c>
      <c r="F97" s="279">
        <v>164817.17000000001</v>
      </c>
      <c r="G97" s="279">
        <v>21007.5</v>
      </c>
      <c r="H97" s="279">
        <v>43206</v>
      </c>
      <c r="I97" s="279"/>
      <c r="J97" s="278"/>
      <c r="K97" s="278">
        <v>1193558.3500000001</v>
      </c>
      <c r="L97" s="278">
        <v>463661.82</v>
      </c>
      <c r="M97" s="278"/>
      <c r="N97" s="278"/>
      <c r="O97" s="280">
        <v>201527</v>
      </c>
      <c r="P97" s="280">
        <v>189933.28</v>
      </c>
      <c r="Q97" s="280"/>
      <c r="R97" s="280">
        <v>77.540000000000006</v>
      </c>
      <c r="S97" s="278">
        <v>5158.03</v>
      </c>
      <c r="T97" s="278"/>
      <c r="U97" s="278">
        <v>95908.55</v>
      </c>
      <c r="V97" s="278">
        <v>2326634.9900000002</v>
      </c>
      <c r="W97" s="54">
        <v>899896.16</v>
      </c>
      <c r="X97" s="54">
        <v>36713.33</v>
      </c>
      <c r="Y97" s="54">
        <v>385.55</v>
      </c>
      <c r="Z97" s="54"/>
      <c r="AA97" s="54">
        <v>952677.5</v>
      </c>
      <c r="AB97" s="54"/>
      <c r="AC97" s="54">
        <v>85187.54</v>
      </c>
      <c r="AD97" s="281">
        <v>1541087.5</v>
      </c>
      <c r="AE97" s="281"/>
      <c r="AF97" s="281">
        <v>4000</v>
      </c>
      <c r="AG97" s="281"/>
      <c r="AH97" s="281">
        <v>475890.53</v>
      </c>
      <c r="AI97" s="281">
        <v>141919.54999999999</v>
      </c>
      <c r="AJ97" s="281"/>
      <c r="AK97" s="281"/>
      <c r="AL97" s="281">
        <v>0.66</v>
      </c>
      <c r="AM97" s="85">
        <f t="shared" si="7"/>
        <v>229030.67</v>
      </c>
      <c r="AN97" s="21">
        <f t="shared" si="8"/>
        <v>391537.82</v>
      </c>
      <c r="AO97" s="86">
        <f t="shared" si="9"/>
        <v>-162507.15</v>
      </c>
      <c r="AP97" s="24">
        <f t="shared" si="10"/>
        <v>1974860.08</v>
      </c>
      <c r="AQ97" s="25">
        <f t="shared" si="11"/>
        <v>2162898.2400000002</v>
      </c>
      <c r="AR97" s="16">
        <f t="shared" si="12"/>
        <v>-188038.16000000015</v>
      </c>
    </row>
    <row r="98" spans="1:44" ht="15" thickBot="1" x14ac:dyDescent="0.25">
      <c r="A98" s="62" t="s">
        <v>315</v>
      </c>
      <c r="B98" s="62" t="s">
        <v>46</v>
      </c>
      <c r="C98" s="88">
        <v>4212</v>
      </c>
      <c r="D98" s="89" t="s">
        <v>905</v>
      </c>
      <c r="E98" s="278" t="s">
        <v>1586</v>
      </c>
      <c r="F98" s="279">
        <v>349996.61</v>
      </c>
      <c r="G98" s="279">
        <v>138951</v>
      </c>
      <c r="H98" s="279">
        <v>58520.22</v>
      </c>
      <c r="I98" s="279"/>
      <c r="J98" s="278"/>
      <c r="K98" s="278">
        <v>1273296.78</v>
      </c>
      <c r="L98" s="278">
        <v>692378.73</v>
      </c>
      <c r="M98" s="278"/>
      <c r="N98" s="278"/>
      <c r="O98" s="280">
        <v>1500</v>
      </c>
      <c r="P98" s="280">
        <v>84403.47</v>
      </c>
      <c r="Q98" s="280"/>
      <c r="R98" s="280">
        <v>223898.45</v>
      </c>
      <c r="S98" s="278"/>
      <c r="T98" s="278"/>
      <c r="U98" s="278">
        <v>176051.13</v>
      </c>
      <c r="V98" s="278">
        <v>2310530.36</v>
      </c>
      <c r="W98" s="54">
        <v>898901.62</v>
      </c>
      <c r="X98" s="54">
        <v>100000</v>
      </c>
      <c r="Y98" s="54">
        <v>488.71</v>
      </c>
      <c r="Z98" s="54"/>
      <c r="AA98" s="54">
        <v>932416.8</v>
      </c>
      <c r="AB98" s="54"/>
      <c r="AC98" s="54">
        <v>623216.25</v>
      </c>
      <c r="AD98" s="281">
        <v>1603865.05</v>
      </c>
      <c r="AE98" s="281"/>
      <c r="AF98" s="281">
        <v>4000</v>
      </c>
      <c r="AG98" s="281"/>
      <c r="AH98" s="281">
        <v>473928.84</v>
      </c>
      <c r="AI98" s="281">
        <v>165768.81</v>
      </c>
      <c r="AJ98" s="281"/>
      <c r="AK98" s="281"/>
      <c r="AL98" s="281"/>
      <c r="AM98" s="85">
        <f t="shared" si="7"/>
        <v>547467.82999999996</v>
      </c>
      <c r="AN98" s="21">
        <f t="shared" si="8"/>
        <v>309801.92000000004</v>
      </c>
      <c r="AO98" s="86">
        <f t="shared" si="9"/>
        <v>237665.90999999992</v>
      </c>
      <c r="AP98" s="24">
        <f t="shared" si="10"/>
        <v>2555023.38</v>
      </c>
      <c r="AQ98" s="25">
        <f t="shared" si="11"/>
        <v>2247562.7000000002</v>
      </c>
      <c r="AR98" s="16">
        <f t="shared" si="12"/>
        <v>307460.6799999997</v>
      </c>
    </row>
    <row r="99" spans="1:44" ht="15" thickBot="1" x14ac:dyDescent="0.25">
      <c r="A99" s="62" t="s">
        <v>315</v>
      </c>
      <c r="B99" s="62" t="s">
        <v>46</v>
      </c>
      <c r="C99" s="88">
        <v>3326</v>
      </c>
      <c r="D99" s="89" t="s">
        <v>906</v>
      </c>
      <c r="E99" s="278" t="s">
        <v>1685</v>
      </c>
      <c r="F99" s="279">
        <v>164030.06</v>
      </c>
      <c r="G99" s="279">
        <v>21924</v>
      </c>
      <c r="H99" s="279">
        <v>66830.17</v>
      </c>
      <c r="I99" s="279"/>
      <c r="J99" s="278"/>
      <c r="K99" s="278">
        <v>1311403.51</v>
      </c>
      <c r="L99" s="278">
        <v>253154.79</v>
      </c>
      <c r="M99" s="278"/>
      <c r="N99" s="278"/>
      <c r="O99" s="280">
        <v>1670</v>
      </c>
      <c r="P99" s="280">
        <v>74212.070000000007</v>
      </c>
      <c r="Q99" s="280"/>
      <c r="R99" s="280">
        <v>64383.69</v>
      </c>
      <c r="S99" s="278"/>
      <c r="T99" s="278"/>
      <c r="U99" s="278">
        <v>18669.23</v>
      </c>
      <c r="V99" s="278">
        <v>2166873.39</v>
      </c>
      <c r="W99" s="54">
        <v>1015285.66</v>
      </c>
      <c r="X99" s="54">
        <v>60000</v>
      </c>
      <c r="Y99" s="54">
        <v>399.16</v>
      </c>
      <c r="Z99" s="54"/>
      <c r="AA99" s="54">
        <v>410830</v>
      </c>
      <c r="AB99" s="54"/>
      <c r="AC99" s="54">
        <v>64200</v>
      </c>
      <c r="AD99" s="281">
        <v>895390</v>
      </c>
      <c r="AE99" s="281"/>
      <c r="AF99" s="281">
        <v>6150</v>
      </c>
      <c r="AG99" s="281"/>
      <c r="AH99" s="281">
        <v>467951.35999999999</v>
      </c>
      <c r="AI99" s="281">
        <v>174722.59</v>
      </c>
      <c r="AJ99" s="281"/>
      <c r="AK99" s="281"/>
      <c r="AL99" s="281"/>
      <c r="AM99" s="85">
        <f t="shared" si="7"/>
        <v>252784.22999999998</v>
      </c>
      <c r="AN99" s="21">
        <f t="shared" si="8"/>
        <v>140265.76</v>
      </c>
      <c r="AO99" s="86">
        <f t="shared" si="9"/>
        <v>112518.46999999997</v>
      </c>
      <c r="AP99" s="24">
        <f t="shared" si="10"/>
        <v>1550714.82</v>
      </c>
      <c r="AQ99" s="25">
        <f t="shared" si="11"/>
        <v>1544213.95</v>
      </c>
      <c r="AR99" s="16">
        <f t="shared" si="12"/>
        <v>6500.8700000001118</v>
      </c>
    </row>
    <row r="100" spans="1:44" ht="15" thickBot="1" x14ac:dyDescent="0.25">
      <c r="A100" s="62" t="s">
        <v>318</v>
      </c>
      <c r="B100" s="62" t="s">
        <v>47</v>
      </c>
      <c r="C100" s="88">
        <v>2523</v>
      </c>
      <c r="D100" s="89" t="s">
        <v>907</v>
      </c>
      <c r="E100" s="278" t="s">
        <v>1587</v>
      </c>
      <c r="F100" s="279">
        <v>645003.68000000005</v>
      </c>
      <c r="G100" s="279">
        <v>8920</v>
      </c>
      <c r="H100" s="279">
        <v>147347.78</v>
      </c>
      <c r="I100" s="279"/>
      <c r="J100" s="278"/>
      <c r="K100" s="278">
        <v>1168277.75</v>
      </c>
      <c r="L100" s="278">
        <v>233961.96</v>
      </c>
      <c r="M100" s="278"/>
      <c r="N100" s="278"/>
      <c r="O100" s="280">
        <v>0</v>
      </c>
      <c r="P100" s="280">
        <v>47450</v>
      </c>
      <c r="Q100" s="280"/>
      <c r="R100" s="280"/>
      <c r="S100" s="278"/>
      <c r="T100" s="278"/>
      <c r="U100" s="278">
        <v>59823.11</v>
      </c>
      <c r="V100" s="278">
        <v>1774553.91</v>
      </c>
      <c r="W100" s="54">
        <v>1059208.49</v>
      </c>
      <c r="X100" s="54">
        <v>36000</v>
      </c>
      <c r="Y100" s="54">
        <v>897.73</v>
      </c>
      <c r="Z100" s="54"/>
      <c r="AA100" s="54">
        <v>539586.19999999995</v>
      </c>
      <c r="AB100" s="54"/>
      <c r="AC100" s="54">
        <v>24600</v>
      </c>
      <c r="AD100" s="281">
        <v>769536.2</v>
      </c>
      <c r="AE100" s="281"/>
      <c r="AF100" s="281"/>
      <c r="AG100" s="281"/>
      <c r="AH100" s="281">
        <v>512368.18</v>
      </c>
      <c r="AI100" s="281">
        <v>153148.54</v>
      </c>
      <c r="AJ100" s="281"/>
      <c r="AK100" s="281"/>
      <c r="AL100" s="281"/>
      <c r="AM100" s="85">
        <f t="shared" si="7"/>
        <v>801271.46000000008</v>
      </c>
      <c r="AN100" s="21">
        <f t="shared" si="8"/>
        <v>47450</v>
      </c>
      <c r="AO100" s="86">
        <f t="shared" si="9"/>
        <v>753821.46000000008</v>
      </c>
      <c r="AP100" s="24">
        <f t="shared" si="10"/>
        <v>1660292.42</v>
      </c>
      <c r="AQ100" s="25">
        <f t="shared" si="11"/>
        <v>1435052.92</v>
      </c>
      <c r="AR100" s="16">
        <f t="shared" si="12"/>
        <v>225239.5</v>
      </c>
    </row>
    <row r="101" spans="1:44" ht="15" thickBot="1" x14ac:dyDescent="0.25">
      <c r="A101" s="62" t="s">
        <v>318</v>
      </c>
      <c r="B101" s="62" t="s">
        <v>47</v>
      </c>
      <c r="C101" s="88">
        <v>5391</v>
      </c>
      <c r="D101" s="89" t="s">
        <v>908</v>
      </c>
      <c r="E101" s="278" t="s">
        <v>1588</v>
      </c>
      <c r="F101" s="279">
        <v>734161.92000000004</v>
      </c>
      <c r="G101" s="279">
        <v>36700</v>
      </c>
      <c r="H101" s="279">
        <v>152769.07999999999</v>
      </c>
      <c r="I101" s="279"/>
      <c r="J101" s="278"/>
      <c r="K101" s="278">
        <v>197957.32</v>
      </c>
      <c r="L101" s="278">
        <v>285476.12</v>
      </c>
      <c r="M101" s="278"/>
      <c r="N101" s="278"/>
      <c r="O101" s="280">
        <v>0</v>
      </c>
      <c r="P101" s="280">
        <v>48400</v>
      </c>
      <c r="Q101" s="280">
        <v>29400</v>
      </c>
      <c r="R101" s="280">
        <v>50132.14</v>
      </c>
      <c r="S101" s="278"/>
      <c r="T101" s="278"/>
      <c r="U101" s="278">
        <v>-35704.129999999997</v>
      </c>
      <c r="V101" s="278">
        <v>1563007.5</v>
      </c>
      <c r="W101" s="54">
        <v>1589503.11</v>
      </c>
      <c r="X101" s="54">
        <v>156110</v>
      </c>
      <c r="Y101" s="54">
        <v>770.72</v>
      </c>
      <c r="Z101" s="54"/>
      <c r="AA101" s="54">
        <v>860090</v>
      </c>
      <c r="AB101" s="54"/>
      <c r="AC101" s="54">
        <v>71200</v>
      </c>
      <c r="AD101" s="281">
        <v>1411310</v>
      </c>
      <c r="AE101" s="281"/>
      <c r="AF101" s="281"/>
      <c r="AG101" s="281"/>
      <c r="AH101" s="281">
        <v>669715.15</v>
      </c>
      <c r="AI101" s="281">
        <v>130848.63</v>
      </c>
      <c r="AJ101" s="281"/>
      <c r="AK101" s="281"/>
      <c r="AL101" s="281"/>
      <c r="AM101" s="85">
        <f t="shared" si="7"/>
        <v>923631</v>
      </c>
      <c r="AN101" s="21">
        <f t="shared" si="8"/>
        <v>127932.14</v>
      </c>
      <c r="AO101" s="86">
        <f t="shared" si="9"/>
        <v>795698.86</v>
      </c>
      <c r="AP101" s="24">
        <f t="shared" si="10"/>
        <v>2677673.83</v>
      </c>
      <c r="AQ101" s="25">
        <f t="shared" si="11"/>
        <v>2211873.7799999998</v>
      </c>
      <c r="AR101" s="16">
        <f t="shared" si="12"/>
        <v>465800.05000000028</v>
      </c>
    </row>
    <row r="102" spans="1:44" ht="15" thickBot="1" x14ac:dyDescent="0.25">
      <c r="A102" s="62" t="s">
        <v>318</v>
      </c>
      <c r="B102" s="62" t="s">
        <v>47</v>
      </c>
      <c r="C102" s="88">
        <v>2709</v>
      </c>
      <c r="D102" s="89" t="s">
        <v>909</v>
      </c>
      <c r="E102" s="278" t="s">
        <v>1589</v>
      </c>
      <c r="F102" s="279">
        <v>453845.53</v>
      </c>
      <c r="G102" s="279">
        <v>8287</v>
      </c>
      <c r="H102" s="279">
        <v>91295.69</v>
      </c>
      <c r="I102" s="279"/>
      <c r="J102" s="278"/>
      <c r="K102" s="278">
        <v>471746.71</v>
      </c>
      <c r="L102" s="278">
        <v>213540.8</v>
      </c>
      <c r="M102" s="278"/>
      <c r="N102" s="278"/>
      <c r="O102" s="280">
        <v>0</v>
      </c>
      <c r="P102" s="280">
        <v>24310</v>
      </c>
      <c r="Q102" s="280"/>
      <c r="R102" s="280"/>
      <c r="S102" s="278"/>
      <c r="T102" s="278"/>
      <c r="U102" s="278">
        <v>-122997.14</v>
      </c>
      <c r="V102" s="278">
        <v>2046781.46</v>
      </c>
      <c r="W102" s="54">
        <v>858820.35</v>
      </c>
      <c r="X102" s="54">
        <v>164575</v>
      </c>
      <c r="Y102" s="54">
        <v>414.31</v>
      </c>
      <c r="Z102" s="54"/>
      <c r="AA102" s="54">
        <v>669049.5</v>
      </c>
      <c r="AB102" s="54"/>
      <c r="AC102" s="54">
        <v>46800</v>
      </c>
      <c r="AD102" s="281">
        <v>935369.5</v>
      </c>
      <c r="AE102" s="281"/>
      <c r="AF102" s="281">
        <v>2000</v>
      </c>
      <c r="AG102" s="281"/>
      <c r="AH102" s="281">
        <v>331559.25</v>
      </c>
      <c r="AI102" s="281">
        <v>137839.17000000001</v>
      </c>
      <c r="AJ102" s="281"/>
      <c r="AK102" s="281"/>
      <c r="AL102" s="281"/>
      <c r="AM102" s="85">
        <f t="shared" si="7"/>
        <v>553428.22</v>
      </c>
      <c r="AN102" s="21">
        <f t="shared" si="8"/>
        <v>24310</v>
      </c>
      <c r="AO102" s="86">
        <f t="shared" si="9"/>
        <v>529118.22</v>
      </c>
      <c r="AP102" s="24">
        <f t="shared" si="10"/>
        <v>1739659.1600000001</v>
      </c>
      <c r="AQ102" s="25">
        <f t="shared" si="11"/>
        <v>1406767.92</v>
      </c>
      <c r="AR102" s="16">
        <f t="shared" si="12"/>
        <v>332891.24000000022</v>
      </c>
    </row>
    <row r="103" spans="1:44" ht="15" thickBot="1" x14ac:dyDescent="0.25">
      <c r="A103" s="62" t="s">
        <v>318</v>
      </c>
      <c r="B103" s="62" t="s">
        <v>47</v>
      </c>
      <c r="C103" s="88">
        <v>3276</v>
      </c>
      <c r="D103" s="89" t="s">
        <v>910</v>
      </c>
      <c r="E103" s="278" t="s">
        <v>1590</v>
      </c>
      <c r="F103" s="279">
        <v>223634.69</v>
      </c>
      <c r="G103" s="279">
        <v>76889</v>
      </c>
      <c r="H103" s="279">
        <v>92461.3</v>
      </c>
      <c r="I103" s="279"/>
      <c r="J103" s="278"/>
      <c r="K103" s="278">
        <v>1004108.75</v>
      </c>
      <c r="L103" s="278">
        <v>332493.44</v>
      </c>
      <c r="M103" s="278"/>
      <c r="N103" s="278"/>
      <c r="O103" s="280">
        <v>0</v>
      </c>
      <c r="P103" s="280">
        <v>43200</v>
      </c>
      <c r="Q103" s="280">
        <v>5000</v>
      </c>
      <c r="R103" s="280"/>
      <c r="S103" s="278"/>
      <c r="T103" s="278"/>
      <c r="U103" s="278">
        <v>193362.42</v>
      </c>
      <c r="V103" s="278">
        <v>3243756.17</v>
      </c>
      <c r="W103" s="54">
        <v>895681.7</v>
      </c>
      <c r="X103" s="54"/>
      <c r="Y103" s="54">
        <v>365.31</v>
      </c>
      <c r="Z103" s="54"/>
      <c r="AA103" s="54">
        <v>757106</v>
      </c>
      <c r="AB103" s="54"/>
      <c r="AC103" s="54">
        <v>27000</v>
      </c>
      <c r="AD103" s="281">
        <v>1102186</v>
      </c>
      <c r="AE103" s="281"/>
      <c r="AF103" s="281"/>
      <c r="AG103" s="281"/>
      <c r="AH103" s="281">
        <v>318134.71999999997</v>
      </c>
      <c r="AI103" s="281">
        <v>158798.10999999999</v>
      </c>
      <c r="AJ103" s="281"/>
      <c r="AK103" s="281"/>
      <c r="AL103" s="281"/>
      <c r="AM103" s="85">
        <f t="shared" si="7"/>
        <v>392984.99</v>
      </c>
      <c r="AN103" s="21">
        <f t="shared" si="8"/>
        <v>48200</v>
      </c>
      <c r="AO103" s="86">
        <f t="shared" si="9"/>
        <v>344784.99</v>
      </c>
      <c r="AP103" s="24">
        <f t="shared" si="10"/>
        <v>1680153.01</v>
      </c>
      <c r="AQ103" s="25">
        <f t="shared" si="11"/>
        <v>1579118.83</v>
      </c>
      <c r="AR103" s="16">
        <f t="shared" si="12"/>
        <v>101034.17999999993</v>
      </c>
    </row>
    <row r="104" spans="1:44" ht="15" thickBot="1" x14ac:dyDescent="0.25">
      <c r="A104" s="62" t="s">
        <v>318</v>
      </c>
      <c r="B104" s="62" t="s">
        <v>47</v>
      </c>
      <c r="C104" s="88">
        <v>1694</v>
      </c>
      <c r="D104" s="89" t="s">
        <v>911</v>
      </c>
      <c r="E104" s="278" t="s">
        <v>1591</v>
      </c>
      <c r="F104" s="279">
        <v>443838.89</v>
      </c>
      <c r="G104" s="279">
        <v>6495</v>
      </c>
      <c r="H104" s="279">
        <v>40952.620000000003</v>
      </c>
      <c r="I104" s="279"/>
      <c r="J104" s="278"/>
      <c r="K104" s="278">
        <v>312589.78999999998</v>
      </c>
      <c r="L104" s="278">
        <v>277401.63</v>
      </c>
      <c r="M104" s="278"/>
      <c r="N104" s="278"/>
      <c r="O104" s="280">
        <v>3500</v>
      </c>
      <c r="P104" s="280">
        <v>23400</v>
      </c>
      <c r="Q104" s="280">
        <v>115003</v>
      </c>
      <c r="R104" s="280"/>
      <c r="S104" s="278"/>
      <c r="T104" s="278"/>
      <c r="U104" s="278">
        <v>89970.54</v>
      </c>
      <c r="V104" s="278">
        <v>2614880.33</v>
      </c>
      <c r="W104" s="54">
        <v>744574.78</v>
      </c>
      <c r="X104" s="54">
        <v>40397</v>
      </c>
      <c r="Y104" s="54">
        <v>444.45</v>
      </c>
      <c r="Z104" s="54"/>
      <c r="AA104" s="54">
        <v>685664</v>
      </c>
      <c r="AB104" s="54"/>
      <c r="AC104" s="54">
        <v>37600</v>
      </c>
      <c r="AD104" s="281">
        <v>798923</v>
      </c>
      <c r="AE104" s="281"/>
      <c r="AF104" s="281"/>
      <c r="AG104" s="281"/>
      <c r="AH104" s="281">
        <v>341610.12</v>
      </c>
      <c r="AI104" s="281">
        <v>189867.83</v>
      </c>
      <c r="AJ104" s="281"/>
      <c r="AK104" s="281"/>
      <c r="AL104" s="281"/>
      <c r="AM104" s="85">
        <f t="shared" si="7"/>
        <v>491286.51</v>
      </c>
      <c r="AN104" s="21">
        <f t="shared" si="8"/>
        <v>141903</v>
      </c>
      <c r="AO104" s="86">
        <f t="shared" si="9"/>
        <v>349383.51</v>
      </c>
      <c r="AP104" s="24">
        <f t="shared" si="10"/>
        <v>1508680.23</v>
      </c>
      <c r="AQ104" s="25">
        <f t="shared" si="11"/>
        <v>1330400.9500000002</v>
      </c>
      <c r="AR104" s="16">
        <f t="shared" si="12"/>
        <v>178279.2799999998</v>
      </c>
    </row>
    <row r="105" spans="1:44" ht="15" thickBot="1" x14ac:dyDescent="0.25">
      <c r="A105" s="62" t="s">
        <v>318</v>
      </c>
      <c r="B105" s="62" t="s">
        <v>47</v>
      </c>
      <c r="C105" s="88">
        <v>2072</v>
      </c>
      <c r="D105" s="89" t="s">
        <v>912</v>
      </c>
      <c r="E105" s="278" t="s">
        <v>1686</v>
      </c>
      <c r="F105" s="279">
        <v>415917.03</v>
      </c>
      <c r="G105" s="279">
        <v>2975</v>
      </c>
      <c r="H105" s="279">
        <v>40349.26</v>
      </c>
      <c r="I105" s="279"/>
      <c r="J105" s="278"/>
      <c r="K105" s="278">
        <v>608605.27</v>
      </c>
      <c r="L105" s="278">
        <v>339930.31</v>
      </c>
      <c r="M105" s="278"/>
      <c r="N105" s="278"/>
      <c r="O105" s="280">
        <v>1500</v>
      </c>
      <c r="P105" s="280">
        <v>101600</v>
      </c>
      <c r="Q105" s="280">
        <v>30816</v>
      </c>
      <c r="R105" s="280">
        <v>187.29</v>
      </c>
      <c r="S105" s="278"/>
      <c r="T105" s="278"/>
      <c r="U105" s="278">
        <v>34672.97</v>
      </c>
      <c r="V105" s="278">
        <v>1695120.4</v>
      </c>
      <c r="W105" s="54">
        <v>801799.26</v>
      </c>
      <c r="X105" s="54"/>
      <c r="Y105" s="54">
        <v>649.33000000000004</v>
      </c>
      <c r="Z105" s="54"/>
      <c r="AA105" s="54">
        <v>714320</v>
      </c>
      <c r="AB105" s="54"/>
      <c r="AC105" s="54"/>
      <c r="AD105" s="281">
        <v>917340</v>
      </c>
      <c r="AE105" s="281"/>
      <c r="AF105" s="281"/>
      <c r="AG105" s="281"/>
      <c r="AH105" s="281">
        <v>320530.03000000003</v>
      </c>
      <c r="AI105" s="281">
        <v>148399.32</v>
      </c>
      <c r="AJ105" s="281"/>
      <c r="AK105" s="281"/>
      <c r="AL105" s="281"/>
      <c r="AM105" s="85">
        <f t="shared" si="7"/>
        <v>459241.29000000004</v>
      </c>
      <c r="AN105" s="21">
        <f t="shared" si="8"/>
        <v>134103.29</v>
      </c>
      <c r="AO105" s="86">
        <f t="shared" si="9"/>
        <v>325138</v>
      </c>
      <c r="AP105" s="24">
        <f t="shared" si="10"/>
        <v>1516768.5899999999</v>
      </c>
      <c r="AQ105" s="25">
        <f t="shared" si="11"/>
        <v>1386269.35</v>
      </c>
      <c r="AR105" s="16">
        <f t="shared" si="12"/>
        <v>130499.23999999976</v>
      </c>
    </row>
    <row r="106" spans="1:44" ht="15" thickBot="1" x14ac:dyDescent="0.25">
      <c r="A106" s="62" t="s">
        <v>37</v>
      </c>
      <c r="B106" s="62" t="s">
        <v>38</v>
      </c>
      <c r="C106" s="88">
        <v>2599</v>
      </c>
      <c r="D106" s="89" t="s">
        <v>913</v>
      </c>
      <c r="E106" s="278" t="s">
        <v>1592</v>
      </c>
      <c r="F106" s="279">
        <v>430927.41</v>
      </c>
      <c r="G106" s="279">
        <v>192106.56</v>
      </c>
      <c r="H106" s="279">
        <v>42979.64</v>
      </c>
      <c r="I106" s="279"/>
      <c r="J106" s="278"/>
      <c r="K106" s="278">
        <v>707044.61</v>
      </c>
      <c r="L106" s="278">
        <v>271849.02</v>
      </c>
      <c r="M106" s="278"/>
      <c r="N106" s="278"/>
      <c r="O106" s="280">
        <v>0</v>
      </c>
      <c r="P106" s="280">
        <v>58780</v>
      </c>
      <c r="Q106" s="280"/>
      <c r="R106" s="280">
        <v>455.47</v>
      </c>
      <c r="S106" s="278"/>
      <c r="T106" s="278"/>
      <c r="U106" s="278">
        <v>104331.74</v>
      </c>
      <c r="V106" s="278">
        <v>1187793.3799999999</v>
      </c>
      <c r="W106" s="54">
        <v>832873.22</v>
      </c>
      <c r="X106" s="54"/>
      <c r="Y106" s="54">
        <v>737.33</v>
      </c>
      <c r="Z106" s="54"/>
      <c r="AA106" s="54">
        <v>561960</v>
      </c>
      <c r="AB106" s="54"/>
      <c r="AC106" s="54">
        <v>80000</v>
      </c>
      <c r="AD106" s="281">
        <v>689500</v>
      </c>
      <c r="AE106" s="281"/>
      <c r="AF106" s="281">
        <v>6820</v>
      </c>
      <c r="AG106" s="281"/>
      <c r="AH106" s="281">
        <v>406570.82</v>
      </c>
      <c r="AI106" s="281">
        <v>227827.65</v>
      </c>
      <c r="AJ106" s="281">
        <v>11905.87</v>
      </c>
      <c r="AK106" s="281"/>
      <c r="AL106" s="281"/>
      <c r="AM106" s="85">
        <f t="shared" si="7"/>
        <v>666013.61</v>
      </c>
      <c r="AN106" s="21">
        <f t="shared" si="8"/>
        <v>59235.47</v>
      </c>
      <c r="AO106" s="86">
        <f t="shared" si="9"/>
        <v>606778.14</v>
      </c>
      <c r="AP106" s="24">
        <f t="shared" si="10"/>
        <v>1475570.5499999998</v>
      </c>
      <c r="AQ106" s="25">
        <f t="shared" si="11"/>
        <v>1342624.34</v>
      </c>
      <c r="AR106" s="16">
        <f t="shared" si="12"/>
        <v>132946.20999999973</v>
      </c>
    </row>
    <row r="107" spans="1:44" ht="15" thickBot="1" x14ac:dyDescent="0.25">
      <c r="A107" s="62" t="s">
        <v>37</v>
      </c>
      <c r="B107" s="62" t="s">
        <v>38</v>
      </c>
      <c r="C107" s="88">
        <v>7351</v>
      </c>
      <c r="D107" s="89" t="s">
        <v>914</v>
      </c>
      <c r="E107" s="278" t="s">
        <v>1593</v>
      </c>
      <c r="F107" s="279">
        <v>800749.82</v>
      </c>
      <c r="G107" s="279">
        <v>460860.14</v>
      </c>
      <c r="H107" s="279">
        <v>119485.65</v>
      </c>
      <c r="I107" s="279"/>
      <c r="J107" s="278"/>
      <c r="K107" s="278">
        <v>746148.3</v>
      </c>
      <c r="L107" s="278">
        <v>681446.34</v>
      </c>
      <c r="M107" s="278"/>
      <c r="N107" s="278"/>
      <c r="O107" s="280">
        <v>12330</v>
      </c>
      <c r="P107" s="280">
        <v>74316</v>
      </c>
      <c r="Q107" s="280">
        <v>330000</v>
      </c>
      <c r="R107" s="280">
        <v>1037.1400000000001</v>
      </c>
      <c r="S107" s="278"/>
      <c r="T107" s="278"/>
      <c r="U107" s="278">
        <v>-240.75</v>
      </c>
      <c r="V107" s="278">
        <v>4005245.62</v>
      </c>
      <c r="W107" s="54">
        <v>1782892.06</v>
      </c>
      <c r="X107" s="54"/>
      <c r="Y107" s="54">
        <v>946.35</v>
      </c>
      <c r="Z107" s="54"/>
      <c r="AA107" s="54">
        <v>1542150</v>
      </c>
      <c r="AB107" s="54"/>
      <c r="AC107" s="54">
        <v>167899</v>
      </c>
      <c r="AD107" s="281">
        <v>1562559</v>
      </c>
      <c r="AE107" s="281"/>
      <c r="AF107" s="281">
        <v>2320</v>
      </c>
      <c r="AG107" s="281"/>
      <c r="AH107" s="281">
        <v>914816.98</v>
      </c>
      <c r="AI107" s="281">
        <v>250624.13</v>
      </c>
      <c r="AJ107" s="281">
        <v>120334.23</v>
      </c>
      <c r="AK107" s="281"/>
      <c r="AL107" s="281"/>
      <c r="AM107" s="85">
        <f t="shared" si="7"/>
        <v>1381095.6099999999</v>
      </c>
      <c r="AN107" s="21">
        <f t="shared" si="8"/>
        <v>417683.14</v>
      </c>
      <c r="AO107" s="86">
        <f t="shared" si="9"/>
        <v>963412.46999999986</v>
      </c>
      <c r="AP107" s="24">
        <f t="shared" si="10"/>
        <v>3493887.41</v>
      </c>
      <c r="AQ107" s="25">
        <f t="shared" si="11"/>
        <v>2850654.34</v>
      </c>
      <c r="AR107" s="16">
        <f t="shared" si="12"/>
        <v>643233.0700000003</v>
      </c>
    </row>
    <row r="108" spans="1:44" ht="15" thickBot="1" x14ac:dyDescent="0.25">
      <c r="A108" s="62" t="s">
        <v>37</v>
      </c>
      <c r="B108" s="62" t="s">
        <v>38</v>
      </c>
      <c r="C108" s="88">
        <v>6204</v>
      </c>
      <c r="D108" s="89" t="s">
        <v>915</v>
      </c>
      <c r="E108" s="278" t="s">
        <v>1594</v>
      </c>
      <c r="F108" s="279">
        <v>404496.73</v>
      </c>
      <c r="G108" s="279">
        <v>438310.34</v>
      </c>
      <c r="H108" s="279">
        <v>40319.07</v>
      </c>
      <c r="I108" s="279"/>
      <c r="J108" s="278"/>
      <c r="K108" s="278">
        <v>1187292.51</v>
      </c>
      <c r="L108" s="278">
        <v>1068290.94</v>
      </c>
      <c r="M108" s="278"/>
      <c r="N108" s="278"/>
      <c r="O108" s="280">
        <v>41116</v>
      </c>
      <c r="P108" s="280">
        <v>71900</v>
      </c>
      <c r="Q108" s="280"/>
      <c r="R108" s="280">
        <v>294.8</v>
      </c>
      <c r="S108" s="278"/>
      <c r="T108" s="278"/>
      <c r="U108" s="278">
        <v>23.29</v>
      </c>
      <c r="V108" s="278">
        <v>2324775.44</v>
      </c>
      <c r="W108" s="54">
        <v>1631243.58</v>
      </c>
      <c r="X108" s="54">
        <v>31750</v>
      </c>
      <c r="Y108" s="54">
        <v>709.97</v>
      </c>
      <c r="Z108" s="54"/>
      <c r="AA108" s="54">
        <v>1481880</v>
      </c>
      <c r="AB108" s="54"/>
      <c r="AC108" s="54">
        <v>110200</v>
      </c>
      <c r="AD108" s="281">
        <v>1734640</v>
      </c>
      <c r="AE108" s="281"/>
      <c r="AF108" s="281"/>
      <c r="AG108" s="281"/>
      <c r="AH108" s="281">
        <v>618020.53</v>
      </c>
      <c r="AI108" s="281">
        <v>289533.69</v>
      </c>
      <c r="AJ108" s="281">
        <v>72781.399999999994</v>
      </c>
      <c r="AK108" s="281"/>
      <c r="AL108" s="281"/>
      <c r="AM108" s="85">
        <f t="shared" si="7"/>
        <v>883126.14</v>
      </c>
      <c r="AN108" s="21">
        <f t="shared" si="8"/>
        <v>113310.8</v>
      </c>
      <c r="AO108" s="86">
        <f t="shared" si="9"/>
        <v>769815.34</v>
      </c>
      <c r="AP108" s="24">
        <f t="shared" si="10"/>
        <v>3255783.55</v>
      </c>
      <c r="AQ108" s="25">
        <f t="shared" si="11"/>
        <v>2714975.62</v>
      </c>
      <c r="AR108" s="16">
        <f t="shared" si="12"/>
        <v>540807.9299999997</v>
      </c>
    </row>
    <row r="109" spans="1:44" ht="15" thickBot="1" x14ac:dyDescent="0.25">
      <c r="A109" s="62" t="s">
        <v>37</v>
      </c>
      <c r="B109" s="62" t="s">
        <v>38</v>
      </c>
      <c r="C109" s="88">
        <v>5587</v>
      </c>
      <c r="D109" s="89" t="s">
        <v>916</v>
      </c>
      <c r="E109" s="278" t="s">
        <v>1595</v>
      </c>
      <c r="F109" s="279">
        <v>544891.87</v>
      </c>
      <c r="G109" s="279">
        <v>376359.78</v>
      </c>
      <c r="H109" s="279">
        <v>79941.820000000007</v>
      </c>
      <c r="I109" s="279"/>
      <c r="J109" s="278"/>
      <c r="K109" s="278">
        <v>996804.02</v>
      </c>
      <c r="L109" s="278">
        <v>433807.88</v>
      </c>
      <c r="M109" s="278"/>
      <c r="N109" s="278"/>
      <c r="O109" s="280">
        <v>9000</v>
      </c>
      <c r="P109" s="280">
        <v>114643.39</v>
      </c>
      <c r="Q109" s="280">
        <v>58150</v>
      </c>
      <c r="R109" s="280">
        <v>1326.31</v>
      </c>
      <c r="S109" s="278"/>
      <c r="T109" s="278"/>
      <c r="U109" s="278">
        <v>-12049.72</v>
      </c>
      <c r="V109" s="278">
        <v>2600171.63</v>
      </c>
      <c r="W109" s="54">
        <v>1356569.72</v>
      </c>
      <c r="X109" s="54"/>
      <c r="Y109" s="54">
        <v>1304.26</v>
      </c>
      <c r="Z109" s="54"/>
      <c r="AA109" s="54">
        <v>1008840</v>
      </c>
      <c r="AB109" s="54"/>
      <c r="AC109" s="54">
        <v>110500</v>
      </c>
      <c r="AD109" s="281">
        <v>1434650</v>
      </c>
      <c r="AE109" s="281"/>
      <c r="AF109" s="281"/>
      <c r="AG109" s="281"/>
      <c r="AH109" s="281">
        <v>525897.34</v>
      </c>
      <c r="AI109" s="281">
        <v>296981</v>
      </c>
      <c r="AJ109" s="281">
        <v>37684.129999999997</v>
      </c>
      <c r="AK109" s="281"/>
      <c r="AL109" s="281"/>
      <c r="AM109" s="85">
        <f t="shared" si="7"/>
        <v>1001193.47</v>
      </c>
      <c r="AN109" s="21">
        <f t="shared" si="8"/>
        <v>183119.7</v>
      </c>
      <c r="AO109" s="86">
        <f t="shared" si="9"/>
        <v>818073.77</v>
      </c>
      <c r="AP109" s="24">
        <f t="shared" si="10"/>
        <v>2477213.98</v>
      </c>
      <c r="AQ109" s="25">
        <f t="shared" si="11"/>
        <v>2295212.4699999997</v>
      </c>
      <c r="AR109" s="16">
        <f t="shared" si="12"/>
        <v>182001.51000000024</v>
      </c>
    </row>
    <row r="110" spans="1:44" ht="15" thickBot="1" x14ac:dyDescent="0.25">
      <c r="A110" s="62" t="s">
        <v>323</v>
      </c>
      <c r="B110" s="62" t="s">
        <v>48</v>
      </c>
      <c r="C110" s="88">
        <v>3439</v>
      </c>
      <c r="D110" s="89" t="s">
        <v>917</v>
      </c>
      <c r="E110" s="278" t="s">
        <v>1596</v>
      </c>
      <c r="F110" s="279">
        <v>1187646.47</v>
      </c>
      <c r="G110" s="279">
        <v>39394.49</v>
      </c>
      <c r="H110" s="279">
        <v>315079.74</v>
      </c>
      <c r="I110" s="279"/>
      <c r="J110" s="278"/>
      <c r="K110" s="278">
        <v>50803.75</v>
      </c>
      <c r="L110" s="278">
        <v>284176.90000000002</v>
      </c>
      <c r="M110" s="278"/>
      <c r="N110" s="278"/>
      <c r="O110" s="280">
        <v>0</v>
      </c>
      <c r="P110" s="280">
        <v>77122.12</v>
      </c>
      <c r="Q110" s="280">
        <v>15000</v>
      </c>
      <c r="R110" s="280"/>
      <c r="S110" s="278"/>
      <c r="T110" s="278"/>
      <c r="U110" s="278">
        <v>-181817.45</v>
      </c>
      <c r="V110" s="278">
        <v>961037.76</v>
      </c>
      <c r="W110" s="54">
        <v>1364490.79</v>
      </c>
      <c r="X110" s="54"/>
      <c r="Y110" s="54">
        <v>1569.21</v>
      </c>
      <c r="Z110" s="54"/>
      <c r="AA110" s="54">
        <v>801150</v>
      </c>
      <c r="AB110" s="54"/>
      <c r="AC110" s="54">
        <v>88396.13</v>
      </c>
      <c r="AD110" s="281">
        <v>1268240</v>
      </c>
      <c r="AE110" s="281"/>
      <c r="AF110" s="281"/>
      <c r="AG110" s="281"/>
      <c r="AH110" s="281">
        <v>500748.61</v>
      </c>
      <c r="AI110" s="281">
        <v>72518.39</v>
      </c>
      <c r="AJ110" s="281"/>
      <c r="AK110" s="281"/>
      <c r="AL110" s="281">
        <v>48532</v>
      </c>
      <c r="AM110" s="85">
        <f t="shared" si="7"/>
        <v>1542120.7</v>
      </c>
      <c r="AN110" s="21">
        <f t="shared" si="8"/>
        <v>92122.12</v>
      </c>
      <c r="AO110" s="86">
        <f t="shared" si="9"/>
        <v>1449998.58</v>
      </c>
      <c r="AP110" s="24">
        <f t="shared" si="10"/>
        <v>2255606.13</v>
      </c>
      <c r="AQ110" s="25">
        <f t="shared" si="11"/>
        <v>1890038.9999999998</v>
      </c>
      <c r="AR110" s="16">
        <f t="shared" si="12"/>
        <v>365567.13000000012</v>
      </c>
    </row>
    <row r="111" spans="1:44" ht="15" thickBot="1" x14ac:dyDescent="0.25">
      <c r="A111" s="62" t="s">
        <v>323</v>
      </c>
      <c r="B111" s="62" t="s">
        <v>48</v>
      </c>
      <c r="C111" s="88">
        <v>2930</v>
      </c>
      <c r="D111" s="89" t="s">
        <v>918</v>
      </c>
      <c r="E111" s="278" t="s">
        <v>1597</v>
      </c>
      <c r="F111" s="279">
        <v>1201688.57</v>
      </c>
      <c r="G111" s="279">
        <v>13915</v>
      </c>
      <c r="H111" s="279">
        <v>46496.07</v>
      </c>
      <c r="I111" s="279"/>
      <c r="J111" s="278"/>
      <c r="K111" s="278">
        <v>59157.72</v>
      </c>
      <c r="L111" s="278">
        <v>357958.06</v>
      </c>
      <c r="M111" s="278"/>
      <c r="N111" s="278"/>
      <c r="O111" s="280">
        <v>0</v>
      </c>
      <c r="P111" s="280">
        <v>51077.760000000002</v>
      </c>
      <c r="Q111" s="280">
        <v>148000</v>
      </c>
      <c r="R111" s="280">
        <v>206000</v>
      </c>
      <c r="S111" s="278">
        <v>17520</v>
      </c>
      <c r="T111" s="278"/>
      <c r="U111" s="278">
        <v>15070.01</v>
      </c>
      <c r="V111" s="278">
        <v>852668.5</v>
      </c>
      <c r="W111" s="54">
        <v>739274.07</v>
      </c>
      <c r="X111" s="54"/>
      <c r="Y111" s="54">
        <v>2019.13</v>
      </c>
      <c r="Z111" s="54"/>
      <c r="AA111" s="54">
        <v>328231.09999999998</v>
      </c>
      <c r="AB111" s="54"/>
      <c r="AC111" s="54">
        <v>62824.160000000003</v>
      </c>
      <c r="AD111" s="281">
        <v>560271.1</v>
      </c>
      <c r="AE111" s="281"/>
      <c r="AF111" s="281"/>
      <c r="AG111" s="281"/>
      <c r="AH111" s="281">
        <v>413877</v>
      </c>
      <c r="AI111" s="281">
        <v>85144.98</v>
      </c>
      <c r="AJ111" s="281"/>
      <c r="AK111" s="281"/>
      <c r="AL111" s="281"/>
      <c r="AM111" s="85">
        <f t="shared" si="7"/>
        <v>1262099.6400000001</v>
      </c>
      <c r="AN111" s="21">
        <f t="shared" si="8"/>
        <v>405077.76000000001</v>
      </c>
      <c r="AO111" s="86">
        <f t="shared" si="9"/>
        <v>857021.88000000012</v>
      </c>
      <c r="AP111" s="24">
        <f t="shared" si="10"/>
        <v>1132348.4599999997</v>
      </c>
      <c r="AQ111" s="25">
        <f t="shared" si="11"/>
        <v>1059293.08</v>
      </c>
      <c r="AR111" s="16">
        <f t="shared" si="12"/>
        <v>73055.379999999655</v>
      </c>
    </row>
    <row r="112" spans="1:44" ht="15" thickBot="1" x14ac:dyDescent="0.25">
      <c r="A112" s="62" t="s">
        <v>323</v>
      </c>
      <c r="B112" s="62" t="s">
        <v>48</v>
      </c>
      <c r="C112" s="88">
        <v>1981</v>
      </c>
      <c r="D112" s="89" t="s">
        <v>919</v>
      </c>
      <c r="E112" s="278" t="s">
        <v>1598</v>
      </c>
      <c r="F112" s="279">
        <v>582041.81999999995</v>
      </c>
      <c r="G112" s="279">
        <v>76638.77</v>
      </c>
      <c r="H112" s="279">
        <v>59485.01</v>
      </c>
      <c r="I112" s="279"/>
      <c r="J112" s="278"/>
      <c r="K112" s="278">
        <v>725986.21</v>
      </c>
      <c r="L112" s="278">
        <v>158764.96</v>
      </c>
      <c r="M112" s="278"/>
      <c r="N112" s="278"/>
      <c r="O112" s="280">
        <v>0</v>
      </c>
      <c r="P112" s="280">
        <v>50597.87</v>
      </c>
      <c r="Q112" s="280"/>
      <c r="R112" s="280"/>
      <c r="S112" s="278">
        <v>42000</v>
      </c>
      <c r="T112" s="278"/>
      <c r="U112" s="278"/>
      <c r="V112" s="278">
        <v>1993338.97</v>
      </c>
      <c r="W112" s="54">
        <v>733264.62</v>
      </c>
      <c r="X112" s="54"/>
      <c r="Y112" s="54">
        <v>731.02</v>
      </c>
      <c r="Z112" s="54"/>
      <c r="AA112" s="54">
        <v>874471.5</v>
      </c>
      <c r="AB112" s="54"/>
      <c r="AC112" s="54">
        <v>47546.080000000002</v>
      </c>
      <c r="AD112" s="281">
        <v>1071009.5</v>
      </c>
      <c r="AE112" s="281"/>
      <c r="AF112" s="281"/>
      <c r="AG112" s="281"/>
      <c r="AH112" s="281">
        <v>429065.81</v>
      </c>
      <c r="AI112" s="281">
        <v>82011.350000000006</v>
      </c>
      <c r="AJ112" s="281"/>
      <c r="AK112" s="281"/>
      <c r="AL112" s="281">
        <v>20000</v>
      </c>
      <c r="AM112" s="85">
        <f t="shared" si="7"/>
        <v>718165.6</v>
      </c>
      <c r="AN112" s="21">
        <f t="shared" si="8"/>
        <v>50597.87</v>
      </c>
      <c r="AO112" s="86">
        <f t="shared" si="9"/>
        <v>667567.73</v>
      </c>
      <c r="AP112" s="24">
        <f t="shared" si="10"/>
        <v>1656013.2200000002</v>
      </c>
      <c r="AQ112" s="25">
        <f t="shared" si="11"/>
        <v>1602086.6600000001</v>
      </c>
      <c r="AR112" s="16">
        <f t="shared" si="12"/>
        <v>53926.560000000056</v>
      </c>
    </row>
    <row r="113" spans="1:44" ht="15" thickBot="1" x14ac:dyDescent="0.25">
      <c r="A113" s="62" t="s">
        <v>323</v>
      </c>
      <c r="B113" s="62" t="s">
        <v>48</v>
      </c>
      <c r="C113" s="88">
        <v>1907</v>
      </c>
      <c r="D113" s="89" t="s">
        <v>920</v>
      </c>
      <c r="E113" s="278" t="s">
        <v>1599</v>
      </c>
      <c r="F113" s="279">
        <v>994053.61</v>
      </c>
      <c r="G113" s="279">
        <v>34116.870000000003</v>
      </c>
      <c r="H113" s="279">
        <v>90366.720000000001</v>
      </c>
      <c r="I113" s="279"/>
      <c r="J113" s="278"/>
      <c r="K113" s="278">
        <v>107329.45</v>
      </c>
      <c r="L113" s="278">
        <v>143949.20000000001</v>
      </c>
      <c r="M113" s="278"/>
      <c r="N113" s="278"/>
      <c r="O113" s="280">
        <v>0</v>
      </c>
      <c r="P113" s="280">
        <v>59969.43</v>
      </c>
      <c r="Q113" s="280">
        <v>15000</v>
      </c>
      <c r="R113" s="280"/>
      <c r="S113" s="278"/>
      <c r="T113" s="278"/>
      <c r="U113" s="278">
        <v>69340</v>
      </c>
      <c r="V113" s="278">
        <v>3276385.87</v>
      </c>
      <c r="W113" s="54">
        <v>1046034.73</v>
      </c>
      <c r="X113" s="54"/>
      <c r="Y113" s="54">
        <v>1231.73</v>
      </c>
      <c r="Z113" s="54"/>
      <c r="AA113" s="54">
        <v>116496.5</v>
      </c>
      <c r="AB113" s="54"/>
      <c r="AC113" s="54">
        <v>56094.7</v>
      </c>
      <c r="AD113" s="281">
        <v>470117.5</v>
      </c>
      <c r="AE113" s="281"/>
      <c r="AF113" s="281"/>
      <c r="AG113" s="281"/>
      <c r="AH113" s="281">
        <v>400883.52</v>
      </c>
      <c r="AI113" s="281">
        <v>138557.17000000001</v>
      </c>
      <c r="AJ113" s="281"/>
      <c r="AK113" s="281"/>
      <c r="AL113" s="281"/>
      <c r="AM113" s="85">
        <f t="shared" si="7"/>
        <v>1118537.2</v>
      </c>
      <c r="AN113" s="21">
        <f t="shared" si="8"/>
        <v>74969.429999999993</v>
      </c>
      <c r="AO113" s="86">
        <f t="shared" si="9"/>
        <v>1043567.77</v>
      </c>
      <c r="AP113" s="24">
        <f t="shared" si="10"/>
        <v>1219857.6599999999</v>
      </c>
      <c r="AQ113" s="25">
        <f t="shared" si="11"/>
        <v>1009558.1900000001</v>
      </c>
      <c r="AR113" s="16">
        <f t="shared" si="12"/>
        <v>210299.46999999986</v>
      </c>
    </row>
    <row r="114" spans="1:44" ht="15" thickBot="1" x14ac:dyDescent="0.25">
      <c r="A114" s="62" t="s">
        <v>323</v>
      </c>
      <c r="B114" s="62" t="s">
        <v>48</v>
      </c>
      <c r="C114" s="88">
        <v>3127</v>
      </c>
      <c r="D114" s="89" t="s">
        <v>921</v>
      </c>
      <c r="E114" s="278" t="s">
        <v>1600</v>
      </c>
      <c r="F114" s="279">
        <v>762939.72</v>
      </c>
      <c r="G114" s="279">
        <v>6038.84</v>
      </c>
      <c r="H114" s="279">
        <v>200951.64</v>
      </c>
      <c r="I114" s="279"/>
      <c r="J114" s="278"/>
      <c r="K114" s="278">
        <v>1010207.21</v>
      </c>
      <c r="L114" s="278">
        <v>943551.3</v>
      </c>
      <c r="M114" s="278"/>
      <c r="N114" s="278"/>
      <c r="O114" s="280">
        <v>0</v>
      </c>
      <c r="P114" s="280">
        <v>56868.76</v>
      </c>
      <c r="Q114" s="280">
        <v>265000</v>
      </c>
      <c r="R114" s="280"/>
      <c r="S114" s="278"/>
      <c r="T114" s="278"/>
      <c r="U114" s="278">
        <v>35849.99</v>
      </c>
      <c r="V114" s="278">
        <v>3690825.96</v>
      </c>
      <c r="W114" s="54">
        <v>883814.01</v>
      </c>
      <c r="X114" s="54"/>
      <c r="Y114" s="54">
        <v>319.86</v>
      </c>
      <c r="Z114" s="54"/>
      <c r="AA114" s="54">
        <v>806687</v>
      </c>
      <c r="AB114" s="54"/>
      <c r="AC114" s="54">
        <v>74450.37</v>
      </c>
      <c r="AD114" s="281">
        <v>1084291</v>
      </c>
      <c r="AE114" s="281"/>
      <c r="AF114" s="281"/>
      <c r="AG114" s="281"/>
      <c r="AH114" s="281">
        <v>370171.38</v>
      </c>
      <c r="AI114" s="281">
        <v>204571.71</v>
      </c>
      <c r="AJ114" s="281"/>
      <c r="AK114" s="281"/>
      <c r="AL114" s="281"/>
      <c r="AM114" s="85">
        <f t="shared" si="7"/>
        <v>969930.2</v>
      </c>
      <c r="AN114" s="21">
        <f t="shared" si="8"/>
        <v>321868.76</v>
      </c>
      <c r="AO114" s="86">
        <f t="shared" si="9"/>
        <v>648061.43999999994</v>
      </c>
      <c r="AP114" s="24">
        <f t="shared" si="10"/>
        <v>1765271.2400000002</v>
      </c>
      <c r="AQ114" s="25">
        <f t="shared" si="11"/>
        <v>1659034.0899999999</v>
      </c>
      <c r="AR114" s="16">
        <f t="shared" si="12"/>
        <v>106237.15000000037</v>
      </c>
    </row>
    <row r="115" spans="1:44" ht="15" thickBot="1" x14ac:dyDescent="0.25">
      <c r="A115" s="62" t="s">
        <v>323</v>
      </c>
      <c r="B115" s="62" t="s">
        <v>48</v>
      </c>
      <c r="C115" s="88">
        <v>2860</v>
      </c>
      <c r="D115" s="89" t="s">
        <v>922</v>
      </c>
      <c r="E115" s="278" t="s">
        <v>1601</v>
      </c>
      <c r="F115" s="279">
        <v>1555458.78</v>
      </c>
      <c r="G115" s="279">
        <v>3196.87</v>
      </c>
      <c r="H115" s="279">
        <v>72159.820000000007</v>
      </c>
      <c r="I115" s="279"/>
      <c r="J115" s="278"/>
      <c r="K115" s="278">
        <v>186869.54</v>
      </c>
      <c r="L115" s="278">
        <v>205226.36</v>
      </c>
      <c r="M115" s="278"/>
      <c r="N115" s="278"/>
      <c r="O115" s="280">
        <v>0</v>
      </c>
      <c r="P115" s="280">
        <v>43557</v>
      </c>
      <c r="Q115" s="280"/>
      <c r="R115" s="280"/>
      <c r="S115" s="278"/>
      <c r="T115" s="278"/>
      <c r="U115" s="278">
        <v>14829.46</v>
      </c>
      <c r="V115" s="278">
        <v>1854865.59</v>
      </c>
      <c r="W115" s="54">
        <v>962165.83</v>
      </c>
      <c r="X115" s="54">
        <v>100000</v>
      </c>
      <c r="Y115" s="54">
        <v>1899.1</v>
      </c>
      <c r="Z115" s="54"/>
      <c r="AA115" s="54">
        <v>769765.5</v>
      </c>
      <c r="AB115" s="54"/>
      <c r="AC115" s="54">
        <v>54829.11</v>
      </c>
      <c r="AD115" s="281">
        <v>997103.5</v>
      </c>
      <c r="AE115" s="281"/>
      <c r="AF115" s="281"/>
      <c r="AG115" s="281"/>
      <c r="AH115" s="281">
        <v>344109</v>
      </c>
      <c r="AI115" s="281">
        <v>77438.820000000007</v>
      </c>
      <c r="AJ115" s="281"/>
      <c r="AK115" s="281"/>
      <c r="AL115" s="281">
        <v>100000</v>
      </c>
      <c r="AM115" s="85">
        <f t="shared" si="7"/>
        <v>1630815.4700000002</v>
      </c>
      <c r="AN115" s="21">
        <f t="shared" si="8"/>
        <v>43557</v>
      </c>
      <c r="AO115" s="86">
        <f t="shared" si="9"/>
        <v>1587258.4700000002</v>
      </c>
      <c r="AP115" s="24">
        <f t="shared" si="10"/>
        <v>1888659.5400000003</v>
      </c>
      <c r="AQ115" s="25">
        <f t="shared" si="11"/>
        <v>1518651.32</v>
      </c>
      <c r="AR115" s="16">
        <f t="shared" si="12"/>
        <v>370008.2200000002</v>
      </c>
    </row>
    <row r="116" spans="1:44" ht="15" thickBot="1" x14ac:dyDescent="0.25">
      <c r="A116" s="62" t="s">
        <v>323</v>
      </c>
      <c r="B116" s="62" t="s">
        <v>48</v>
      </c>
      <c r="C116" s="88">
        <v>3321</v>
      </c>
      <c r="D116" s="89" t="s">
        <v>923</v>
      </c>
      <c r="E116" s="278" t="s">
        <v>1602</v>
      </c>
      <c r="F116" s="279">
        <v>1149306.99</v>
      </c>
      <c r="G116" s="279">
        <v>25765</v>
      </c>
      <c r="H116" s="279">
        <v>179136.68</v>
      </c>
      <c r="I116" s="279"/>
      <c r="J116" s="278"/>
      <c r="K116" s="278">
        <v>498775.53</v>
      </c>
      <c r="L116" s="278">
        <v>1031605.96</v>
      </c>
      <c r="M116" s="278"/>
      <c r="N116" s="278"/>
      <c r="O116" s="280">
        <v>0</v>
      </c>
      <c r="P116" s="280">
        <v>56611.3</v>
      </c>
      <c r="Q116" s="280">
        <v>5000</v>
      </c>
      <c r="R116" s="280">
        <v>40000</v>
      </c>
      <c r="S116" s="278"/>
      <c r="T116" s="278"/>
      <c r="U116" s="278">
        <v>20658.73</v>
      </c>
      <c r="V116" s="278">
        <v>1808375.97</v>
      </c>
      <c r="W116" s="54">
        <v>1824363.23</v>
      </c>
      <c r="X116" s="54"/>
      <c r="Y116" s="54">
        <v>1412.37</v>
      </c>
      <c r="Z116" s="54"/>
      <c r="AA116" s="54">
        <v>484144.3</v>
      </c>
      <c r="AB116" s="54"/>
      <c r="AC116" s="54">
        <v>63250.71</v>
      </c>
      <c r="AD116" s="281">
        <v>720330.3</v>
      </c>
      <c r="AE116" s="281"/>
      <c r="AF116" s="281"/>
      <c r="AG116" s="281"/>
      <c r="AH116" s="281">
        <v>585834.73</v>
      </c>
      <c r="AI116" s="281">
        <v>166695.54</v>
      </c>
      <c r="AJ116" s="281"/>
      <c r="AK116" s="281"/>
      <c r="AL116" s="281"/>
      <c r="AM116" s="85">
        <f t="shared" si="7"/>
        <v>1354208.67</v>
      </c>
      <c r="AN116" s="21">
        <f t="shared" si="8"/>
        <v>101611.3</v>
      </c>
      <c r="AO116" s="86">
        <f t="shared" si="9"/>
        <v>1252597.3699999999</v>
      </c>
      <c r="AP116" s="24">
        <f t="shared" si="10"/>
        <v>2373170.61</v>
      </c>
      <c r="AQ116" s="25">
        <f t="shared" si="11"/>
        <v>1472860.57</v>
      </c>
      <c r="AR116" s="16">
        <f t="shared" si="12"/>
        <v>900310.0399999998</v>
      </c>
    </row>
    <row r="117" spans="1:44" ht="15" thickBot="1" x14ac:dyDescent="0.25">
      <c r="A117" s="62" t="s">
        <v>323</v>
      </c>
      <c r="B117" s="62" t="s">
        <v>48</v>
      </c>
      <c r="C117" s="88">
        <v>3558</v>
      </c>
      <c r="D117" s="89" t="s">
        <v>924</v>
      </c>
      <c r="E117" s="278" t="s">
        <v>1603</v>
      </c>
      <c r="F117" s="279">
        <v>976229.04</v>
      </c>
      <c r="G117" s="279">
        <v>57622.82</v>
      </c>
      <c r="H117" s="279">
        <v>200814.72</v>
      </c>
      <c r="I117" s="279"/>
      <c r="J117" s="278"/>
      <c r="K117" s="278">
        <v>351474.44</v>
      </c>
      <c r="L117" s="278">
        <v>543143.67000000004</v>
      </c>
      <c r="M117" s="278"/>
      <c r="N117" s="278"/>
      <c r="O117" s="280">
        <v>0</v>
      </c>
      <c r="P117" s="280">
        <v>75880.19</v>
      </c>
      <c r="Q117" s="280">
        <v>15000</v>
      </c>
      <c r="R117" s="280"/>
      <c r="S117" s="278">
        <v>294400</v>
      </c>
      <c r="T117" s="278"/>
      <c r="U117" s="278">
        <v>18285.009999999998</v>
      </c>
      <c r="V117" s="278">
        <v>2329931.42</v>
      </c>
      <c r="W117" s="54">
        <v>840730.02</v>
      </c>
      <c r="X117" s="54"/>
      <c r="Y117" s="54">
        <v>788.03</v>
      </c>
      <c r="Z117" s="54"/>
      <c r="AA117" s="54">
        <v>1128512</v>
      </c>
      <c r="AB117" s="54"/>
      <c r="AC117" s="54">
        <v>80937.8</v>
      </c>
      <c r="AD117" s="281">
        <v>1390772</v>
      </c>
      <c r="AE117" s="281"/>
      <c r="AF117" s="281"/>
      <c r="AG117" s="281"/>
      <c r="AH117" s="281">
        <v>396686.17</v>
      </c>
      <c r="AI117" s="281">
        <v>170329.97</v>
      </c>
      <c r="AJ117" s="281"/>
      <c r="AK117" s="281"/>
      <c r="AL117" s="281"/>
      <c r="AM117" s="85">
        <f t="shared" si="7"/>
        <v>1234666.58</v>
      </c>
      <c r="AN117" s="21">
        <f t="shared" si="8"/>
        <v>90880.19</v>
      </c>
      <c r="AO117" s="86">
        <f t="shared" si="9"/>
        <v>1143786.3900000001</v>
      </c>
      <c r="AP117" s="24">
        <f t="shared" si="10"/>
        <v>2050967.85</v>
      </c>
      <c r="AQ117" s="25">
        <f t="shared" si="11"/>
        <v>1957788.14</v>
      </c>
      <c r="AR117" s="16">
        <f t="shared" si="12"/>
        <v>93179.710000000196</v>
      </c>
    </row>
    <row r="118" spans="1:44" ht="15" thickBot="1" x14ac:dyDescent="0.25">
      <c r="A118" s="62" t="s">
        <v>323</v>
      </c>
      <c r="B118" s="62" t="s">
        <v>48</v>
      </c>
      <c r="C118" s="88">
        <v>1774</v>
      </c>
      <c r="D118" s="89" t="s">
        <v>925</v>
      </c>
      <c r="E118" s="278" t="s">
        <v>1604</v>
      </c>
      <c r="F118" s="279">
        <v>231035.77</v>
      </c>
      <c r="G118" s="279">
        <v>7938.7</v>
      </c>
      <c r="H118" s="279">
        <v>13587.3</v>
      </c>
      <c r="I118" s="279"/>
      <c r="J118" s="278"/>
      <c r="K118" s="278">
        <v>1544999.53</v>
      </c>
      <c r="L118" s="278">
        <v>362627.29</v>
      </c>
      <c r="M118" s="278"/>
      <c r="N118" s="278"/>
      <c r="O118" s="280">
        <v>3000</v>
      </c>
      <c r="P118" s="280">
        <v>57528.1</v>
      </c>
      <c r="Q118" s="280">
        <v>15000</v>
      </c>
      <c r="R118" s="280">
        <v>50000</v>
      </c>
      <c r="S118" s="278">
        <v>1500</v>
      </c>
      <c r="T118" s="278"/>
      <c r="U118" s="278">
        <v>118010.05</v>
      </c>
      <c r="V118" s="278">
        <v>857017.52</v>
      </c>
      <c r="W118" s="54">
        <v>858202</v>
      </c>
      <c r="X118" s="54"/>
      <c r="Y118" s="54">
        <v>424.02</v>
      </c>
      <c r="Z118" s="54"/>
      <c r="AA118" s="54">
        <v>416010</v>
      </c>
      <c r="AB118" s="54"/>
      <c r="AC118" s="54">
        <v>266348.94</v>
      </c>
      <c r="AD118" s="281">
        <v>730858</v>
      </c>
      <c r="AE118" s="281"/>
      <c r="AF118" s="281"/>
      <c r="AG118" s="281"/>
      <c r="AH118" s="281">
        <v>895803.14</v>
      </c>
      <c r="AI118" s="281">
        <v>111984.26</v>
      </c>
      <c r="AJ118" s="281"/>
      <c r="AK118" s="281"/>
      <c r="AL118" s="281"/>
      <c r="AM118" s="85">
        <f t="shared" si="7"/>
        <v>252561.77</v>
      </c>
      <c r="AN118" s="21">
        <f t="shared" si="8"/>
        <v>125528.1</v>
      </c>
      <c r="AO118" s="86">
        <f t="shared" si="9"/>
        <v>127033.66999999998</v>
      </c>
      <c r="AP118" s="24">
        <f t="shared" si="10"/>
        <v>1540984.96</v>
      </c>
      <c r="AQ118" s="25">
        <f t="shared" si="11"/>
        <v>1738645.4000000001</v>
      </c>
      <c r="AR118" s="16">
        <f t="shared" si="12"/>
        <v>-197660.44000000018</v>
      </c>
    </row>
    <row r="119" spans="1:44" ht="15" thickBot="1" x14ac:dyDescent="0.25">
      <c r="A119" s="62" t="s">
        <v>323</v>
      </c>
      <c r="B119" s="62" t="s">
        <v>48</v>
      </c>
      <c r="C119" s="88">
        <v>1942</v>
      </c>
      <c r="D119" s="89" t="s">
        <v>926</v>
      </c>
      <c r="E119" s="278" t="s">
        <v>1687</v>
      </c>
      <c r="F119" s="279">
        <v>248803.85</v>
      </c>
      <c r="G119" s="279">
        <v>7643.15</v>
      </c>
      <c r="H119" s="279">
        <v>83829.19</v>
      </c>
      <c r="I119" s="279"/>
      <c r="J119" s="278"/>
      <c r="K119" s="278">
        <v>1072039.5</v>
      </c>
      <c r="L119" s="278">
        <v>153255.10999999999</v>
      </c>
      <c r="M119" s="278"/>
      <c r="N119" s="278"/>
      <c r="O119" s="280">
        <v>0</v>
      </c>
      <c r="P119" s="280">
        <v>46948.4</v>
      </c>
      <c r="Q119" s="280"/>
      <c r="R119" s="280">
        <v>243.93</v>
      </c>
      <c r="S119" s="278">
        <v>40000</v>
      </c>
      <c r="T119" s="278"/>
      <c r="U119" s="278">
        <v>33644.99</v>
      </c>
      <c r="V119" s="278">
        <v>2768353.45</v>
      </c>
      <c r="W119" s="54">
        <v>814118.64</v>
      </c>
      <c r="X119" s="54"/>
      <c r="Y119" s="54">
        <v>903.73</v>
      </c>
      <c r="Z119" s="54"/>
      <c r="AA119" s="54">
        <v>380898</v>
      </c>
      <c r="AB119" s="54"/>
      <c r="AC119" s="54">
        <v>54418.17</v>
      </c>
      <c r="AD119" s="281">
        <v>572626</v>
      </c>
      <c r="AE119" s="281"/>
      <c r="AF119" s="281"/>
      <c r="AG119" s="281"/>
      <c r="AH119" s="281">
        <v>865339.67</v>
      </c>
      <c r="AI119" s="281">
        <v>167093.5</v>
      </c>
      <c r="AJ119" s="281"/>
      <c r="AK119" s="281"/>
      <c r="AL119" s="281"/>
      <c r="AM119" s="85">
        <f t="shared" si="7"/>
        <v>340276.19</v>
      </c>
      <c r="AN119" s="21">
        <f t="shared" si="8"/>
        <v>47192.33</v>
      </c>
      <c r="AO119" s="86">
        <f t="shared" si="9"/>
        <v>293083.86</v>
      </c>
      <c r="AP119" s="24">
        <f t="shared" si="10"/>
        <v>1250338.54</v>
      </c>
      <c r="AQ119" s="25">
        <f t="shared" si="11"/>
        <v>1605059.17</v>
      </c>
      <c r="AR119" s="16">
        <f t="shared" si="12"/>
        <v>-354720.62999999989</v>
      </c>
    </row>
    <row r="120" spans="1:44" ht="15" thickBot="1" x14ac:dyDescent="0.25">
      <c r="A120" s="62" t="s">
        <v>323</v>
      </c>
      <c r="B120" s="62" t="s">
        <v>48</v>
      </c>
      <c r="C120" s="88">
        <v>2702</v>
      </c>
      <c r="D120" s="89" t="s">
        <v>927</v>
      </c>
      <c r="E120" s="278" t="s">
        <v>1688</v>
      </c>
      <c r="F120" s="279">
        <v>370679.77</v>
      </c>
      <c r="G120" s="279">
        <v>3107.4</v>
      </c>
      <c r="H120" s="279">
        <v>5755.51</v>
      </c>
      <c r="I120" s="279"/>
      <c r="J120" s="278"/>
      <c r="K120" s="278">
        <v>397994.83</v>
      </c>
      <c r="L120" s="278">
        <v>149704.42000000001</v>
      </c>
      <c r="M120" s="278"/>
      <c r="N120" s="278"/>
      <c r="O120" s="280">
        <v>0</v>
      </c>
      <c r="P120" s="280">
        <v>64133.2</v>
      </c>
      <c r="Q120" s="280">
        <v>7250</v>
      </c>
      <c r="R120" s="280"/>
      <c r="S120" s="278"/>
      <c r="T120" s="278"/>
      <c r="U120" s="278">
        <v>51845</v>
      </c>
      <c r="V120" s="278">
        <v>3313708.59</v>
      </c>
      <c r="W120" s="54">
        <v>866012.19</v>
      </c>
      <c r="X120" s="54"/>
      <c r="Y120" s="54">
        <v>495.13</v>
      </c>
      <c r="Z120" s="54"/>
      <c r="AA120" s="54">
        <v>824293.81</v>
      </c>
      <c r="AB120" s="54"/>
      <c r="AC120" s="54">
        <v>62565.53</v>
      </c>
      <c r="AD120" s="281">
        <v>1278777.81</v>
      </c>
      <c r="AE120" s="281"/>
      <c r="AF120" s="281"/>
      <c r="AG120" s="281"/>
      <c r="AH120" s="281">
        <v>519321.89</v>
      </c>
      <c r="AI120" s="281">
        <v>44699.56</v>
      </c>
      <c r="AJ120" s="281"/>
      <c r="AK120" s="281"/>
      <c r="AL120" s="281"/>
      <c r="AM120" s="85">
        <f t="shared" si="7"/>
        <v>379542.68000000005</v>
      </c>
      <c r="AN120" s="21">
        <f t="shared" si="8"/>
        <v>71383.199999999997</v>
      </c>
      <c r="AO120" s="86">
        <f t="shared" si="9"/>
        <v>308159.48000000004</v>
      </c>
      <c r="AP120" s="24">
        <f t="shared" si="10"/>
        <v>1753366.66</v>
      </c>
      <c r="AQ120" s="25">
        <f t="shared" si="11"/>
        <v>1842799.2600000002</v>
      </c>
      <c r="AR120" s="16">
        <f t="shared" si="12"/>
        <v>-89432.600000000326</v>
      </c>
    </row>
    <row r="121" spans="1:44" ht="15" thickBot="1" x14ac:dyDescent="0.25">
      <c r="A121" s="62" t="s">
        <v>323</v>
      </c>
      <c r="B121" s="62" t="s">
        <v>48</v>
      </c>
      <c r="C121" s="88">
        <v>2772</v>
      </c>
      <c r="D121" s="89" t="s">
        <v>928</v>
      </c>
      <c r="E121" s="278" t="s">
        <v>1700</v>
      </c>
      <c r="F121" s="279">
        <v>809953.22</v>
      </c>
      <c r="G121" s="279">
        <v>1614.2</v>
      </c>
      <c r="H121" s="279">
        <v>166902.29999999999</v>
      </c>
      <c r="I121" s="279"/>
      <c r="J121" s="278"/>
      <c r="K121" s="278">
        <v>813127.24</v>
      </c>
      <c r="L121" s="278">
        <v>82146.45</v>
      </c>
      <c r="M121" s="278"/>
      <c r="N121" s="278"/>
      <c r="O121" s="280">
        <v>0</v>
      </c>
      <c r="P121" s="280">
        <v>50435.71</v>
      </c>
      <c r="Q121" s="280">
        <v>120000</v>
      </c>
      <c r="R121" s="280"/>
      <c r="S121" s="278"/>
      <c r="T121" s="278"/>
      <c r="U121" s="278">
        <v>13530</v>
      </c>
      <c r="V121" s="278">
        <v>3532326.06</v>
      </c>
      <c r="W121" s="54">
        <v>781179.21</v>
      </c>
      <c r="X121" s="54">
        <v>150000</v>
      </c>
      <c r="Y121" s="54">
        <v>670.74</v>
      </c>
      <c r="Z121" s="54"/>
      <c r="AA121" s="54">
        <v>632761.5</v>
      </c>
      <c r="AB121" s="54"/>
      <c r="AC121" s="54">
        <v>65965.440000000002</v>
      </c>
      <c r="AD121" s="281">
        <v>829429.5</v>
      </c>
      <c r="AE121" s="281"/>
      <c r="AF121" s="281">
        <v>1520</v>
      </c>
      <c r="AG121" s="281"/>
      <c r="AH121" s="281">
        <v>396487.17</v>
      </c>
      <c r="AI121" s="281">
        <v>113333.85</v>
      </c>
      <c r="AJ121" s="281"/>
      <c r="AK121" s="281"/>
      <c r="AL121" s="281"/>
      <c r="AM121" s="85">
        <f t="shared" si="7"/>
        <v>978469.72</v>
      </c>
      <c r="AN121" s="21">
        <f t="shared" si="8"/>
        <v>170435.71</v>
      </c>
      <c r="AO121" s="86">
        <f t="shared" si="9"/>
        <v>808034.01</v>
      </c>
      <c r="AP121" s="24">
        <f t="shared" si="10"/>
        <v>1630576.89</v>
      </c>
      <c r="AQ121" s="25">
        <f t="shared" si="11"/>
        <v>1340770.52</v>
      </c>
      <c r="AR121" s="16">
        <f t="shared" si="12"/>
        <v>289806.36999999988</v>
      </c>
    </row>
    <row r="122" spans="1:44" ht="15" thickBot="1" x14ac:dyDescent="0.25">
      <c r="A122" s="62" t="s">
        <v>39</v>
      </c>
      <c r="B122" s="62" t="s">
        <v>40</v>
      </c>
      <c r="C122" s="88">
        <v>6140</v>
      </c>
      <c r="D122" s="89" t="s">
        <v>929</v>
      </c>
      <c r="E122" s="278" t="s">
        <v>1605</v>
      </c>
      <c r="F122" s="279">
        <v>194077.67</v>
      </c>
      <c r="G122" s="279">
        <v>29711</v>
      </c>
      <c r="H122" s="279">
        <v>138016.46</v>
      </c>
      <c r="I122" s="279"/>
      <c r="J122" s="278"/>
      <c r="K122" s="278">
        <v>1243099.8799999999</v>
      </c>
      <c r="L122" s="278">
        <v>713898.27</v>
      </c>
      <c r="M122" s="278"/>
      <c r="N122" s="278"/>
      <c r="O122" s="280">
        <v>0</v>
      </c>
      <c r="P122" s="280">
        <v>37957.53</v>
      </c>
      <c r="Q122" s="280"/>
      <c r="R122" s="280">
        <v>567</v>
      </c>
      <c r="S122" s="278">
        <v>77800</v>
      </c>
      <c r="T122" s="278"/>
      <c r="U122" s="278">
        <v>539407.43000000005</v>
      </c>
      <c r="V122" s="278">
        <v>1454124.22</v>
      </c>
      <c r="W122" s="54">
        <v>944468.35</v>
      </c>
      <c r="X122" s="54">
        <v>60200</v>
      </c>
      <c r="Y122" s="54">
        <v>277.67</v>
      </c>
      <c r="Z122" s="54"/>
      <c r="AA122" s="54">
        <v>768190.5</v>
      </c>
      <c r="AB122" s="54"/>
      <c r="AC122" s="54">
        <v>96400</v>
      </c>
      <c r="AD122" s="281">
        <v>1358870.5</v>
      </c>
      <c r="AE122" s="281"/>
      <c r="AF122" s="281"/>
      <c r="AG122" s="281"/>
      <c r="AH122" s="281">
        <v>421866.52</v>
      </c>
      <c r="AI122" s="281">
        <v>195833.54</v>
      </c>
      <c r="AJ122" s="281"/>
      <c r="AK122" s="281"/>
      <c r="AL122" s="281">
        <v>500</v>
      </c>
      <c r="AM122" s="85">
        <f t="shared" si="7"/>
        <v>361805.13</v>
      </c>
      <c r="AN122" s="21">
        <f t="shared" si="8"/>
        <v>38524.53</v>
      </c>
      <c r="AO122" s="86">
        <f t="shared" si="9"/>
        <v>323280.59999999998</v>
      </c>
      <c r="AP122" s="24">
        <f t="shared" si="10"/>
        <v>1869536.52</v>
      </c>
      <c r="AQ122" s="25">
        <f t="shared" si="11"/>
        <v>1977070.56</v>
      </c>
      <c r="AR122" s="16">
        <f t="shared" si="12"/>
        <v>-107534.04000000004</v>
      </c>
    </row>
    <row r="123" spans="1:44" ht="15" thickBot="1" x14ac:dyDescent="0.25">
      <c r="A123" s="62" t="s">
        <v>39</v>
      </c>
      <c r="B123" s="62" t="s">
        <v>40</v>
      </c>
      <c r="C123" s="88">
        <v>5316</v>
      </c>
      <c r="D123" s="89" t="s">
        <v>930</v>
      </c>
      <c r="E123" s="278" t="s">
        <v>1606</v>
      </c>
      <c r="F123" s="279">
        <v>70480.73</v>
      </c>
      <c r="G123" s="279">
        <v>2577</v>
      </c>
      <c r="H123" s="279">
        <v>178093.63</v>
      </c>
      <c r="I123" s="279"/>
      <c r="J123" s="278"/>
      <c r="K123" s="278">
        <v>220598</v>
      </c>
      <c r="L123" s="278">
        <v>93783.55</v>
      </c>
      <c r="M123" s="278"/>
      <c r="N123" s="278"/>
      <c r="O123" s="280">
        <v>6000</v>
      </c>
      <c r="P123" s="280">
        <v>85038.3</v>
      </c>
      <c r="Q123" s="280"/>
      <c r="R123" s="280">
        <v>29.54</v>
      </c>
      <c r="S123" s="278"/>
      <c r="T123" s="278"/>
      <c r="U123" s="278"/>
      <c r="V123" s="278">
        <v>5145573.0199999996</v>
      </c>
      <c r="W123" s="54">
        <v>806381.68</v>
      </c>
      <c r="X123" s="54"/>
      <c r="Y123" s="54">
        <v>154.53</v>
      </c>
      <c r="Z123" s="54"/>
      <c r="AA123" s="54">
        <v>1159254.1000000001</v>
      </c>
      <c r="AB123" s="54"/>
      <c r="AC123" s="54">
        <v>48200</v>
      </c>
      <c r="AD123" s="281">
        <v>1690994.1</v>
      </c>
      <c r="AE123" s="281"/>
      <c r="AF123" s="281"/>
      <c r="AG123" s="281"/>
      <c r="AH123" s="281">
        <v>217765.7</v>
      </c>
      <c r="AI123" s="281">
        <v>151681.79999999999</v>
      </c>
      <c r="AJ123" s="281"/>
      <c r="AK123" s="281"/>
      <c r="AL123" s="281"/>
      <c r="AM123" s="85">
        <f t="shared" si="7"/>
        <v>251151.35999999999</v>
      </c>
      <c r="AN123" s="21">
        <f t="shared" si="8"/>
        <v>91067.839999999997</v>
      </c>
      <c r="AO123" s="86">
        <f t="shared" si="9"/>
        <v>160083.51999999999</v>
      </c>
      <c r="AP123" s="24">
        <f t="shared" si="10"/>
        <v>2013990.31</v>
      </c>
      <c r="AQ123" s="25">
        <f t="shared" si="11"/>
        <v>2060441.6000000001</v>
      </c>
      <c r="AR123" s="16">
        <f t="shared" si="12"/>
        <v>-46451.290000000037</v>
      </c>
    </row>
    <row r="124" spans="1:44" ht="15" thickBot="1" x14ac:dyDescent="0.25">
      <c r="A124" s="62" t="s">
        <v>39</v>
      </c>
      <c r="B124" s="62" t="s">
        <v>40</v>
      </c>
      <c r="C124" s="88">
        <v>1456</v>
      </c>
      <c r="D124" s="89" t="s">
        <v>931</v>
      </c>
      <c r="E124" s="278" t="s">
        <v>1607</v>
      </c>
      <c r="F124" s="279">
        <v>45672.91</v>
      </c>
      <c r="G124" s="279">
        <v>0</v>
      </c>
      <c r="H124" s="279">
        <v>93457.600000000006</v>
      </c>
      <c r="I124" s="279"/>
      <c r="J124" s="278"/>
      <c r="K124" s="278">
        <v>-74361</v>
      </c>
      <c r="L124" s="278">
        <v>5605.46</v>
      </c>
      <c r="M124" s="278"/>
      <c r="N124" s="278"/>
      <c r="O124" s="280"/>
      <c r="P124" s="280">
        <v>44000</v>
      </c>
      <c r="Q124" s="280"/>
      <c r="R124" s="280"/>
      <c r="S124" s="278"/>
      <c r="T124" s="278"/>
      <c r="U124" s="278"/>
      <c r="V124" s="278">
        <v>2682156.09</v>
      </c>
      <c r="W124" s="54">
        <v>503187.81</v>
      </c>
      <c r="X124" s="54"/>
      <c r="Y124" s="54">
        <v>131.44999999999999</v>
      </c>
      <c r="Z124" s="54"/>
      <c r="AA124" s="54">
        <v>233649.9</v>
      </c>
      <c r="AB124" s="54"/>
      <c r="AC124" s="54">
        <v>17600</v>
      </c>
      <c r="AD124" s="281">
        <v>478890.9</v>
      </c>
      <c r="AE124" s="281"/>
      <c r="AF124" s="281">
        <v>1740</v>
      </c>
      <c r="AG124" s="281"/>
      <c r="AH124" s="281">
        <v>242856.33</v>
      </c>
      <c r="AI124" s="281">
        <v>83755.7</v>
      </c>
      <c r="AJ124" s="281"/>
      <c r="AK124" s="281"/>
      <c r="AL124" s="281"/>
      <c r="AM124" s="85">
        <f t="shared" si="7"/>
        <v>139130.51</v>
      </c>
      <c r="AN124" s="21">
        <f t="shared" si="8"/>
        <v>44000</v>
      </c>
      <c r="AO124" s="86">
        <f t="shared" si="9"/>
        <v>95130.510000000009</v>
      </c>
      <c r="AP124" s="24">
        <f t="shared" si="10"/>
        <v>754569.16</v>
      </c>
      <c r="AQ124" s="25">
        <f t="shared" si="11"/>
        <v>807242.92999999993</v>
      </c>
      <c r="AR124" s="16">
        <f t="shared" si="12"/>
        <v>-52673.769999999902</v>
      </c>
    </row>
    <row r="125" spans="1:44" ht="15" thickBot="1" x14ac:dyDescent="0.25">
      <c r="A125" s="62" t="s">
        <v>39</v>
      </c>
      <c r="B125" s="62" t="s">
        <v>40</v>
      </c>
      <c r="C125" s="88">
        <v>2839</v>
      </c>
      <c r="D125" s="89" t="s">
        <v>932</v>
      </c>
      <c r="E125" s="278" t="s">
        <v>1608</v>
      </c>
      <c r="F125" s="279">
        <v>202109.45</v>
      </c>
      <c r="G125" s="279">
        <v>3200</v>
      </c>
      <c r="H125" s="279">
        <v>28522.720000000001</v>
      </c>
      <c r="I125" s="279"/>
      <c r="J125" s="278"/>
      <c r="K125" s="278">
        <v>678001.83</v>
      </c>
      <c r="L125" s="278">
        <v>31357.23</v>
      </c>
      <c r="M125" s="278"/>
      <c r="N125" s="278"/>
      <c r="O125" s="280">
        <v>0</v>
      </c>
      <c r="P125" s="280">
        <v>52862.6</v>
      </c>
      <c r="Q125" s="280"/>
      <c r="R125" s="280"/>
      <c r="S125" s="278"/>
      <c r="T125" s="278"/>
      <c r="U125" s="278"/>
      <c r="V125" s="278">
        <v>2132666.9300000002</v>
      </c>
      <c r="W125" s="54">
        <v>481172.02</v>
      </c>
      <c r="X125" s="54"/>
      <c r="Y125" s="54">
        <v>406.36</v>
      </c>
      <c r="Z125" s="54"/>
      <c r="AA125" s="54">
        <v>147840</v>
      </c>
      <c r="AB125" s="54"/>
      <c r="AC125" s="54">
        <v>22000</v>
      </c>
      <c r="AD125" s="281">
        <v>279860</v>
      </c>
      <c r="AE125" s="281"/>
      <c r="AF125" s="281"/>
      <c r="AG125" s="281"/>
      <c r="AH125" s="281">
        <v>380916.43</v>
      </c>
      <c r="AI125" s="281">
        <v>40714.79</v>
      </c>
      <c r="AJ125" s="281"/>
      <c r="AK125" s="281"/>
      <c r="AL125" s="281"/>
      <c r="AM125" s="85">
        <f t="shared" si="7"/>
        <v>233832.17</v>
      </c>
      <c r="AN125" s="21">
        <f t="shared" si="8"/>
        <v>52862.6</v>
      </c>
      <c r="AO125" s="86">
        <f t="shared" si="9"/>
        <v>180969.57</v>
      </c>
      <c r="AP125" s="24">
        <f t="shared" si="10"/>
        <v>651418.38</v>
      </c>
      <c r="AQ125" s="25">
        <f t="shared" si="11"/>
        <v>701491.22</v>
      </c>
      <c r="AR125" s="16">
        <f t="shared" si="12"/>
        <v>-50072.839999999967</v>
      </c>
    </row>
    <row r="126" spans="1:44" ht="15" thickBot="1" x14ac:dyDescent="0.25">
      <c r="A126" s="62" t="s">
        <v>39</v>
      </c>
      <c r="B126" s="62" t="s">
        <v>40</v>
      </c>
      <c r="C126" s="88">
        <v>4801</v>
      </c>
      <c r="D126" s="89" t="s">
        <v>933</v>
      </c>
      <c r="E126" s="278" t="s">
        <v>1609</v>
      </c>
      <c r="F126" s="279">
        <v>370465.72</v>
      </c>
      <c r="G126" s="279">
        <v>4447.95</v>
      </c>
      <c r="H126" s="279">
        <v>84388.66</v>
      </c>
      <c r="I126" s="279"/>
      <c r="J126" s="278"/>
      <c r="K126" s="278">
        <v>969662.87</v>
      </c>
      <c r="L126" s="278">
        <v>334119.96000000002</v>
      </c>
      <c r="M126" s="278"/>
      <c r="N126" s="278"/>
      <c r="O126" s="280">
        <v>0</v>
      </c>
      <c r="P126" s="280">
        <v>80897.23</v>
      </c>
      <c r="Q126" s="280"/>
      <c r="R126" s="280">
        <v>0</v>
      </c>
      <c r="S126" s="278"/>
      <c r="T126" s="278"/>
      <c r="U126" s="278"/>
      <c r="V126" s="278">
        <v>2748053.22</v>
      </c>
      <c r="W126" s="54">
        <v>971791.01</v>
      </c>
      <c r="X126" s="54"/>
      <c r="Y126" s="54">
        <v>679.39</v>
      </c>
      <c r="Z126" s="54"/>
      <c r="AA126" s="54">
        <v>735623</v>
      </c>
      <c r="AB126" s="54"/>
      <c r="AC126" s="54">
        <v>64000</v>
      </c>
      <c r="AD126" s="281">
        <v>1267413</v>
      </c>
      <c r="AE126" s="281"/>
      <c r="AF126" s="281"/>
      <c r="AG126" s="281"/>
      <c r="AH126" s="281">
        <v>465754.48</v>
      </c>
      <c r="AI126" s="281">
        <v>90098.54</v>
      </c>
      <c r="AJ126" s="281"/>
      <c r="AK126" s="281"/>
      <c r="AL126" s="281"/>
      <c r="AM126" s="85">
        <f t="shared" si="7"/>
        <v>459302.32999999996</v>
      </c>
      <c r="AN126" s="21">
        <f t="shared" si="8"/>
        <v>80897.23</v>
      </c>
      <c r="AO126" s="86">
        <f t="shared" si="9"/>
        <v>378405.1</v>
      </c>
      <c r="AP126" s="24">
        <f t="shared" si="10"/>
        <v>1772093.4</v>
      </c>
      <c r="AQ126" s="25">
        <f t="shared" si="11"/>
        <v>1823266.02</v>
      </c>
      <c r="AR126" s="16">
        <f t="shared" si="12"/>
        <v>-51172.620000000112</v>
      </c>
    </row>
    <row r="127" spans="1:44" ht="15" thickBot="1" x14ac:dyDescent="0.25">
      <c r="A127" s="62" t="s">
        <v>39</v>
      </c>
      <c r="B127" s="62" t="s">
        <v>40</v>
      </c>
      <c r="C127" s="88">
        <v>3761</v>
      </c>
      <c r="D127" s="89" t="s">
        <v>934</v>
      </c>
      <c r="E127" s="278" t="s">
        <v>1610</v>
      </c>
      <c r="F127" s="279">
        <v>739746.01</v>
      </c>
      <c r="G127" s="279">
        <v>3872</v>
      </c>
      <c r="H127" s="279">
        <v>62708.04</v>
      </c>
      <c r="I127" s="279"/>
      <c r="J127" s="278"/>
      <c r="K127" s="278">
        <v>294974.88</v>
      </c>
      <c r="L127" s="278">
        <v>597914.07999999996</v>
      </c>
      <c r="M127" s="278"/>
      <c r="N127" s="278"/>
      <c r="O127" s="280">
        <v>2800</v>
      </c>
      <c r="P127" s="280">
        <v>72516.33</v>
      </c>
      <c r="Q127" s="280"/>
      <c r="R127" s="280"/>
      <c r="S127" s="278"/>
      <c r="T127" s="278">
        <v>592794.93999999994</v>
      </c>
      <c r="U127" s="278"/>
      <c r="V127" s="278">
        <v>2326269.85</v>
      </c>
      <c r="W127" s="54">
        <v>746403.09</v>
      </c>
      <c r="X127" s="54"/>
      <c r="Y127" s="54">
        <v>1391.44</v>
      </c>
      <c r="Z127" s="54"/>
      <c r="AA127" s="54">
        <v>367902.5</v>
      </c>
      <c r="AB127" s="54"/>
      <c r="AC127" s="54">
        <v>35200</v>
      </c>
      <c r="AD127" s="281">
        <v>738622.5</v>
      </c>
      <c r="AE127" s="281"/>
      <c r="AF127" s="281"/>
      <c r="AG127" s="281"/>
      <c r="AH127" s="281">
        <v>330374.28999999998</v>
      </c>
      <c r="AI127" s="281">
        <v>52733.14</v>
      </c>
      <c r="AJ127" s="281"/>
      <c r="AK127" s="281"/>
      <c r="AL127" s="281">
        <v>500</v>
      </c>
      <c r="AM127" s="85">
        <f t="shared" si="7"/>
        <v>806326.05</v>
      </c>
      <c r="AN127" s="21">
        <f t="shared" si="8"/>
        <v>75316.33</v>
      </c>
      <c r="AO127" s="86">
        <f t="shared" si="9"/>
        <v>731009.72000000009</v>
      </c>
      <c r="AP127" s="24">
        <f t="shared" si="10"/>
        <v>1150897.0299999998</v>
      </c>
      <c r="AQ127" s="25">
        <f t="shared" si="11"/>
        <v>1122229.93</v>
      </c>
      <c r="AR127" s="16">
        <f t="shared" si="12"/>
        <v>28667.09999999986</v>
      </c>
    </row>
    <row r="128" spans="1:44" ht="15" thickBot="1" x14ac:dyDescent="0.25">
      <c r="A128" s="62" t="s">
        <v>39</v>
      </c>
      <c r="B128" s="62" t="s">
        <v>40</v>
      </c>
      <c r="C128" s="88">
        <v>4191</v>
      </c>
      <c r="D128" s="89" t="s">
        <v>935</v>
      </c>
      <c r="E128" s="278" t="s">
        <v>1611</v>
      </c>
      <c r="F128" s="279">
        <v>49956.68</v>
      </c>
      <c r="G128" s="279">
        <v>2177</v>
      </c>
      <c r="H128" s="279">
        <v>117247.34</v>
      </c>
      <c r="I128" s="279"/>
      <c r="J128" s="278"/>
      <c r="K128" s="278">
        <v>2349343.9700000002</v>
      </c>
      <c r="L128" s="278">
        <v>131376.6</v>
      </c>
      <c r="M128" s="278"/>
      <c r="N128" s="278"/>
      <c r="O128" s="280"/>
      <c r="P128" s="280">
        <v>74173.22</v>
      </c>
      <c r="Q128" s="280"/>
      <c r="R128" s="280"/>
      <c r="S128" s="278"/>
      <c r="T128" s="278"/>
      <c r="U128" s="278"/>
      <c r="V128" s="278">
        <v>3580405.02</v>
      </c>
      <c r="W128" s="54">
        <v>746236</v>
      </c>
      <c r="X128" s="54"/>
      <c r="Y128" s="54">
        <v>124.72</v>
      </c>
      <c r="Z128" s="54"/>
      <c r="AA128" s="54">
        <v>754733</v>
      </c>
      <c r="AB128" s="54"/>
      <c r="AC128" s="54">
        <v>144800</v>
      </c>
      <c r="AD128" s="281">
        <v>1064623</v>
      </c>
      <c r="AE128" s="281"/>
      <c r="AF128" s="281"/>
      <c r="AG128" s="281"/>
      <c r="AH128" s="281">
        <v>333385.77</v>
      </c>
      <c r="AI128" s="281">
        <v>47634.16</v>
      </c>
      <c r="AJ128" s="281"/>
      <c r="AK128" s="281"/>
      <c r="AL128" s="281">
        <v>2000</v>
      </c>
      <c r="AM128" s="85">
        <f t="shared" si="7"/>
        <v>169381.02</v>
      </c>
      <c r="AN128" s="21">
        <f t="shared" si="8"/>
        <v>74173.22</v>
      </c>
      <c r="AO128" s="86">
        <f t="shared" si="9"/>
        <v>95207.799999999988</v>
      </c>
      <c r="AP128" s="24">
        <f t="shared" si="10"/>
        <v>1645893.72</v>
      </c>
      <c r="AQ128" s="25">
        <f t="shared" si="11"/>
        <v>1447642.93</v>
      </c>
      <c r="AR128" s="16">
        <f t="shared" si="12"/>
        <v>198250.79000000004</v>
      </c>
    </row>
    <row r="129" spans="1:44" ht="15" thickBot="1" x14ac:dyDescent="0.25">
      <c r="A129" s="62" t="s">
        <v>39</v>
      </c>
      <c r="B129" s="62" t="s">
        <v>40</v>
      </c>
      <c r="C129" s="88">
        <v>1988</v>
      </c>
      <c r="D129" s="89" t="s">
        <v>936</v>
      </c>
      <c r="E129" s="278" t="s">
        <v>1612</v>
      </c>
      <c r="F129" s="279">
        <v>653167.42000000004</v>
      </c>
      <c r="G129" s="279">
        <v>0</v>
      </c>
      <c r="H129" s="279">
        <v>59259.519999999997</v>
      </c>
      <c r="I129" s="279"/>
      <c r="J129" s="278"/>
      <c r="K129" s="278">
        <v>489733.58</v>
      </c>
      <c r="L129" s="278">
        <v>44635.82</v>
      </c>
      <c r="M129" s="278"/>
      <c r="N129" s="278"/>
      <c r="O129" s="280"/>
      <c r="P129" s="280">
        <v>76000</v>
      </c>
      <c r="Q129" s="280"/>
      <c r="R129" s="280">
        <v>80000</v>
      </c>
      <c r="S129" s="278"/>
      <c r="T129" s="278">
        <v>1143371.24</v>
      </c>
      <c r="U129" s="278"/>
      <c r="V129" s="278">
        <v>2242898.44</v>
      </c>
      <c r="W129" s="54">
        <v>367616.66</v>
      </c>
      <c r="X129" s="54"/>
      <c r="Y129" s="54">
        <v>1247.93</v>
      </c>
      <c r="Z129" s="54"/>
      <c r="AA129" s="54">
        <v>937880</v>
      </c>
      <c r="AB129" s="54"/>
      <c r="AC129" s="54">
        <v>47987.82</v>
      </c>
      <c r="AD129" s="281">
        <v>1070510</v>
      </c>
      <c r="AE129" s="281"/>
      <c r="AF129" s="281"/>
      <c r="AG129" s="281"/>
      <c r="AH129" s="281">
        <v>417301.31</v>
      </c>
      <c r="AI129" s="281">
        <v>54764.5</v>
      </c>
      <c r="AJ129" s="281"/>
      <c r="AK129" s="281"/>
      <c r="AL129" s="281">
        <v>7375</v>
      </c>
      <c r="AM129" s="85">
        <f t="shared" si="7"/>
        <v>712426.94000000006</v>
      </c>
      <c r="AN129" s="21">
        <f t="shared" si="8"/>
        <v>156000</v>
      </c>
      <c r="AO129" s="86">
        <f t="shared" si="9"/>
        <v>556426.94000000006</v>
      </c>
      <c r="AP129" s="24">
        <f t="shared" si="10"/>
        <v>1354732.41</v>
      </c>
      <c r="AQ129" s="25">
        <f t="shared" si="11"/>
        <v>1549950.81</v>
      </c>
      <c r="AR129" s="16">
        <f t="shared" si="12"/>
        <v>-195218.40000000014</v>
      </c>
    </row>
    <row r="130" spans="1:44" ht="15" thickBot="1" x14ac:dyDescent="0.25">
      <c r="A130" s="62" t="s">
        <v>39</v>
      </c>
      <c r="B130" s="62" t="s">
        <v>40</v>
      </c>
      <c r="C130" s="88">
        <v>2809</v>
      </c>
      <c r="D130" s="89" t="s">
        <v>937</v>
      </c>
      <c r="E130" s="278" t="s">
        <v>1689</v>
      </c>
      <c r="F130" s="279">
        <v>185041.5</v>
      </c>
      <c r="G130" s="279">
        <v>10058.799999999999</v>
      </c>
      <c r="H130" s="279">
        <v>59936.7</v>
      </c>
      <c r="I130" s="279"/>
      <c r="J130" s="278"/>
      <c r="K130" s="278">
        <v>1380234</v>
      </c>
      <c r="L130" s="278">
        <v>644979.02</v>
      </c>
      <c r="M130" s="278"/>
      <c r="N130" s="278"/>
      <c r="O130" s="280"/>
      <c r="P130" s="280">
        <v>66600</v>
      </c>
      <c r="Q130" s="280"/>
      <c r="R130" s="280"/>
      <c r="S130" s="278"/>
      <c r="T130" s="278">
        <v>-2920440.32</v>
      </c>
      <c r="U130" s="278"/>
      <c r="V130" s="278">
        <v>3888577.01</v>
      </c>
      <c r="W130" s="54">
        <v>614717.64</v>
      </c>
      <c r="X130" s="54"/>
      <c r="Y130" s="54">
        <v>335.44</v>
      </c>
      <c r="Z130" s="54"/>
      <c r="AA130" s="54">
        <v>612620</v>
      </c>
      <c r="AB130" s="54"/>
      <c r="AC130" s="54">
        <v>18000</v>
      </c>
      <c r="AD130" s="281">
        <v>795320</v>
      </c>
      <c r="AE130" s="281"/>
      <c r="AF130" s="281"/>
      <c r="AG130" s="281"/>
      <c r="AH130" s="281">
        <v>498629.37</v>
      </c>
      <c r="AI130" s="281">
        <v>17050</v>
      </c>
      <c r="AJ130" s="281"/>
      <c r="AK130" s="281"/>
      <c r="AL130" s="281"/>
      <c r="AM130" s="85">
        <f t="shared" si="7"/>
        <v>255037</v>
      </c>
      <c r="AN130" s="21">
        <f t="shared" si="8"/>
        <v>66600</v>
      </c>
      <c r="AO130" s="86">
        <f t="shared" si="9"/>
        <v>188437</v>
      </c>
      <c r="AP130" s="24">
        <f t="shared" si="10"/>
        <v>1245673.08</v>
      </c>
      <c r="AQ130" s="25">
        <f t="shared" si="11"/>
        <v>1310999.3700000001</v>
      </c>
      <c r="AR130" s="16">
        <f t="shared" si="12"/>
        <v>-65326.290000000037</v>
      </c>
    </row>
    <row r="131" spans="1:44" ht="15" thickBot="1" x14ac:dyDescent="0.25">
      <c r="A131" s="62" t="s">
        <v>39</v>
      </c>
      <c r="B131" s="62" t="s">
        <v>40</v>
      </c>
      <c r="C131" s="88">
        <v>2809</v>
      </c>
      <c r="D131" s="89" t="s">
        <v>938</v>
      </c>
      <c r="E131" s="278" t="s">
        <v>1690</v>
      </c>
      <c r="F131" s="279">
        <v>43041.3</v>
      </c>
      <c r="G131" s="279">
        <v>22815.200000000001</v>
      </c>
      <c r="H131" s="279">
        <v>35369.14</v>
      </c>
      <c r="I131" s="279"/>
      <c r="J131" s="278"/>
      <c r="K131" s="278">
        <v>1250441.32</v>
      </c>
      <c r="L131" s="278">
        <v>461981.58</v>
      </c>
      <c r="M131" s="278"/>
      <c r="N131" s="278"/>
      <c r="O131" s="280"/>
      <c r="P131" s="280">
        <v>36950</v>
      </c>
      <c r="Q131" s="280">
        <v>296106.44</v>
      </c>
      <c r="R131" s="280">
        <v>0</v>
      </c>
      <c r="S131" s="278"/>
      <c r="T131" s="278">
        <v>-2803193.59</v>
      </c>
      <c r="U131" s="278"/>
      <c r="V131" s="278">
        <v>3397782.5</v>
      </c>
      <c r="W131" s="54">
        <v>546865.67000000004</v>
      </c>
      <c r="X131" s="54"/>
      <c r="Y131" s="54">
        <v>199.6</v>
      </c>
      <c r="Z131" s="54"/>
      <c r="AA131" s="54">
        <v>389760</v>
      </c>
      <c r="AB131" s="54"/>
      <c r="AC131" s="54"/>
      <c r="AD131" s="281">
        <v>658690</v>
      </c>
      <c r="AE131" s="281"/>
      <c r="AF131" s="281"/>
      <c r="AG131" s="281"/>
      <c r="AH131" s="281">
        <v>285148.96000000002</v>
      </c>
      <c r="AI131" s="281">
        <v>178156.02</v>
      </c>
      <c r="AJ131" s="281"/>
      <c r="AK131" s="281"/>
      <c r="AL131" s="281">
        <v>2000</v>
      </c>
      <c r="AM131" s="85">
        <f t="shared" si="7"/>
        <v>101225.64</v>
      </c>
      <c r="AN131" s="21">
        <f t="shared" si="8"/>
        <v>333056.44</v>
      </c>
      <c r="AO131" s="86">
        <f t="shared" si="9"/>
        <v>-231830.8</v>
      </c>
      <c r="AP131" s="24">
        <f t="shared" si="10"/>
        <v>936825.27</v>
      </c>
      <c r="AQ131" s="25">
        <f t="shared" si="11"/>
        <v>1123994.98</v>
      </c>
      <c r="AR131" s="16">
        <f t="shared" si="12"/>
        <v>-187169.70999999996</v>
      </c>
    </row>
    <row r="132" spans="1:44" ht="15" thickBot="1" x14ac:dyDescent="0.25">
      <c r="A132" s="62" t="s">
        <v>328</v>
      </c>
      <c r="B132" s="62" t="s">
        <v>49</v>
      </c>
      <c r="C132" s="88">
        <v>8788</v>
      </c>
      <c r="D132" s="89" t="s">
        <v>939</v>
      </c>
      <c r="E132" s="278" t="s">
        <v>1613</v>
      </c>
      <c r="F132" s="279">
        <v>114177.3</v>
      </c>
      <c r="G132" s="279">
        <v>72628</v>
      </c>
      <c r="H132" s="279">
        <v>123629.56</v>
      </c>
      <c r="I132" s="279"/>
      <c r="J132" s="278"/>
      <c r="K132" s="278">
        <v>766041.1</v>
      </c>
      <c r="L132" s="278">
        <v>137148.85999999999</v>
      </c>
      <c r="M132" s="278"/>
      <c r="N132" s="278"/>
      <c r="O132" s="280">
        <v>0</v>
      </c>
      <c r="P132" s="280">
        <v>66685.08</v>
      </c>
      <c r="Q132" s="280"/>
      <c r="R132" s="280">
        <v>6116</v>
      </c>
      <c r="S132" s="278">
        <v>25000</v>
      </c>
      <c r="T132" s="278"/>
      <c r="U132" s="278">
        <v>-44660.06</v>
      </c>
      <c r="V132" s="278">
        <v>3801436</v>
      </c>
      <c r="W132" s="54">
        <v>1098638.43</v>
      </c>
      <c r="X132" s="54"/>
      <c r="Y132" s="54">
        <v>243.41</v>
      </c>
      <c r="Z132" s="54"/>
      <c r="AA132" s="54">
        <v>588150.4</v>
      </c>
      <c r="AB132" s="54"/>
      <c r="AC132" s="54">
        <v>327899.34999999998</v>
      </c>
      <c r="AD132" s="281">
        <v>1214200.3999999999</v>
      </c>
      <c r="AE132" s="281"/>
      <c r="AF132" s="281"/>
      <c r="AG132" s="281">
        <v>3534</v>
      </c>
      <c r="AH132" s="281">
        <v>697242.91</v>
      </c>
      <c r="AI132" s="281">
        <v>127789.08</v>
      </c>
      <c r="AJ132" s="281"/>
      <c r="AK132" s="281"/>
      <c r="AL132" s="281"/>
      <c r="AM132" s="85">
        <f t="shared" ref="AM132:AM195" si="13">SUM(F132:I132)</f>
        <v>310434.86</v>
      </c>
      <c r="AN132" s="21">
        <f t="shared" si="8"/>
        <v>72801.08</v>
      </c>
      <c r="AO132" s="86">
        <f t="shared" si="9"/>
        <v>237633.77999999997</v>
      </c>
      <c r="AP132" s="24">
        <f t="shared" si="10"/>
        <v>2014931.5899999999</v>
      </c>
      <c r="AQ132" s="25">
        <f t="shared" si="11"/>
        <v>2042766.3900000001</v>
      </c>
      <c r="AR132" s="16">
        <f t="shared" si="12"/>
        <v>-27834.800000000279</v>
      </c>
    </row>
    <row r="133" spans="1:44" ht="15" thickBot="1" x14ac:dyDescent="0.25">
      <c r="A133" s="62" t="s">
        <v>328</v>
      </c>
      <c r="B133" s="62" t="s">
        <v>49</v>
      </c>
      <c r="C133" s="88">
        <v>4890</v>
      </c>
      <c r="D133" s="89" t="s">
        <v>940</v>
      </c>
      <c r="E133" s="278" t="s">
        <v>1614</v>
      </c>
      <c r="F133" s="279">
        <v>418773.76000000001</v>
      </c>
      <c r="G133" s="279">
        <v>45827.3</v>
      </c>
      <c r="H133" s="279">
        <v>167123.32</v>
      </c>
      <c r="I133" s="279"/>
      <c r="J133" s="278"/>
      <c r="K133" s="278">
        <v>492210.13</v>
      </c>
      <c r="L133" s="278">
        <v>36854.19</v>
      </c>
      <c r="M133" s="278"/>
      <c r="N133" s="278"/>
      <c r="O133" s="280">
        <v>0</v>
      </c>
      <c r="P133" s="280">
        <v>66491.839999999997</v>
      </c>
      <c r="Q133" s="280"/>
      <c r="R133" s="280">
        <v>2212</v>
      </c>
      <c r="S133" s="278">
        <v>37830</v>
      </c>
      <c r="T133" s="278"/>
      <c r="U133" s="278">
        <v>-46307.65</v>
      </c>
      <c r="V133" s="278">
        <v>2453088.7400000002</v>
      </c>
      <c r="W133" s="54">
        <v>879919.68</v>
      </c>
      <c r="X133" s="54">
        <v>22700</v>
      </c>
      <c r="Y133" s="54">
        <v>702.47</v>
      </c>
      <c r="Z133" s="54"/>
      <c r="AA133" s="54">
        <v>971195.5</v>
      </c>
      <c r="AB133" s="54"/>
      <c r="AC133" s="54">
        <v>321362.7</v>
      </c>
      <c r="AD133" s="281">
        <v>1383970.5</v>
      </c>
      <c r="AE133" s="281"/>
      <c r="AF133" s="281">
        <v>20959</v>
      </c>
      <c r="AG133" s="281"/>
      <c r="AH133" s="281">
        <v>589144.13</v>
      </c>
      <c r="AI133" s="281">
        <v>142442.85</v>
      </c>
      <c r="AJ133" s="281"/>
      <c r="AK133" s="281"/>
      <c r="AL133" s="281"/>
      <c r="AM133" s="85">
        <f t="shared" si="13"/>
        <v>631724.38</v>
      </c>
      <c r="AN133" s="21">
        <f t="shared" ref="AN133:AN196" si="14">SUM(O133:R133)</f>
        <v>68703.839999999997</v>
      </c>
      <c r="AO133" s="86">
        <f t="shared" ref="AO133:AO196" si="15">AM133-AN133</f>
        <v>563020.54</v>
      </c>
      <c r="AP133" s="24">
        <f t="shared" ref="AP133:AP196" si="16">SUM(W133:AC133)</f>
        <v>2195880.35</v>
      </c>
      <c r="AQ133" s="25">
        <f t="shared" ref="AQ133:AQ196" si="17">SUM(AD133:AL133)</f>
        <v>2136516.48</v>
      </c>
      <c r="AR133" s="16">
        <f t="shared" ref="AR133:AR196" si="18">AP133-AQ133</f>
        <v>59363.870000000112</v>
      </c>
    </row>
    <row r="134" spans="1:44" ht="15" thickBot="1" x14ac:dyDescent="0.25">
      <c r="A134" s="62" t="s">
        <v>328</v>
      </c>
      <c r="B134" s="62" t="s">
        <v>49</v>
      </c>
      <c r="C134" s="88">
        <v>8526</v>
      </c>
      <c r="D134" s="89" t="s">
        <v>941</v>
      </c>
      <c r="E134" s="278" t="s">
        <v>1615</v>
      </c>
      <c r="F134" s="279">
        <v>858907.39</v>
      </c>
      <c r="G134" s="279">
        <v>144284.29999999999</v>
      </c>
      <c r="H134" s="279">
        <v>212530.11</v>
      </c>
      <c r="I134" s="279"/>
      <c r="J134" s="278"/>
      <c r="K134" s="278">
        <v>397485.33</v>
      </c>
      <c r="L134" s="278">
        <v>207190.65</v>
      </c>
      <c r="M134" s="278"/>
      <c r="N134" s="278"/>
      <c r="O134" s="280">
        <v>18680</v>
      </c>
      <c r="P134" s="280">
        <v>107562.37</v>
      </c>
      <c r="Q134" s="280"/>
      <c r="R134" s="280">
        <v>17408</v>
      </c>
      <c r="S134" s="278">
        <v>234400</v>
      </c>
      <c r="T134" s="278"/>
      <c r="U134" s="278">
        <v>-87819.58</v>
      </c>
      <c r="V134" s="278">
        <v>3154882.42</v>
      </c>
      <c r="W134" s="54">
        <v>2284231.9</v>
      </c>
      <c r="X134" s="54"/>
      <c r="Y134" s="54">
        <v>1053.49</v>
      </c>
      <c r="Z134" s="54"/>
      <c r="AA134" s="54">
        <v>953652.5</v>
      </c>
      <c r="AB134" s="54"/>
      <c r="AC134" s="54">
        <v>320764.09999999998</v>
      </c>
      <c r="AD134" s="281">
        <v>1706302.5</v>
      </c>
      <c r="AE134" s="281"/>
      <c r="AF134" s="281">
        <v>7580</v>
      </c>
      <c r="AG134" s="281"/>
      <c r="AH134" s="281">
        <v>823378.64</v>
      </c>
      <c r="AI134" s="281">
        <v>37053.360000000001</v>
      </c>
      <c r="AJ134" s="281"/>
      <c r="AK134" s="281"/>
      <c r="AL134" s="281"/>
      <c r="AM134" s="85">
        <f t="shared" si="13"/>
        <v>1215721.7999999998</v>
      </c>
      <c r="AN134" s="21">
        <f t="shared" si="14"/>
        <v>143650.37</v>
      </c>
      <c r="AO134" s="86">
        <f t="shared" si="15"/>
        <v>1072071.4299999997</v>
      </c>
      <c r="AP134" s="24">
        <f t="shared" si="16"/>
        <v>3559701.99</v>
      </c>
      <c r="AQ134" s="25">
        <f t="shared" si="17"/>
        <v>2574314.5</v>
      </c>
      <c r="AR134" s="16">
        <f t="shared" si="18"/>
        <v>985387.49000000022</v>
      </c>
    </row>
    <row r="135" spans="1:44" ht="15" thickBot="1" x14ac:dyDescent="0.25">
      <c r="A135" s="62" t="s">
        <v>328</v>
      </c>
      <c r="B135" s="62" t="s">
        <v>49</v>
      </c>
      <c r="C135" s="88">
        <v>6442</v>
      </c>
      <c r="D135" s="89" t="s">
        <v>942</v>
      </c>
      <c r="E135" s="278" t="s">
        <v>1616</v>
      </c>
      <c r="F135" s="279">
        <v>594565.86</v>
      </c>
      <c r="G135" s="279">
        <v>42751.02</v>
      </c>
      <c r="H135" s="279">
        <v>141683.9</v>
      </c>
      <c r="I135" s="279"/>
      <c r="J135" s="278"/>
      <c r="K135" s="278">
        <v>354867.52</v>
      </c>
      <c r="L135" s="278">
        <v>43528.94</v>
      </c>
      <c r="M135" s="278"/>
      <c r="N135" s="278"/>
      <c r="O135" s="280">
        <v>0</v>
      </c>
      <c r="P135" s="280">
        <v>76368.850000000006</v>
      </c>
      <c r="Q135" s="280"/>
      <c r="R135" s="280">
        <v>1950</v>
      </c>
      <c r="S135" s="278">
        <v>351301</v>
      </c>
      <c r="T135" s="278"/>
      <c r="U135" s="278"/>
      <c r="V135" s="278">
        <v>2689973.6</v>
      </c>
      <c r="W135" s="54">
        <v>1852110.14</v>
      </c>
      <c r="X135" s="54"/>
      <c r="Y135" s="54">
        <v>586.16999999999996</v>
      </c>
      <c r="Z135" s="54"/>
      <c r="AA135" s="54">
        <v>647596.5</v>
      </c>
      <c r="AB135" s="54"/>
      <c r="AC135" s="54">
        <v>285000</v>
      </c>
      <c r="AD135" s="281">
        <v>986046.5</v>
      </c>
      <c r="AE135" s="281"/>
      <c r="AF135" s="281">
        <v>9249</v>
      </c>
      <c r="AG135" s="281"/>
      <c r="AH135" s="281">
        <v>712991.58</v>
      </c>
      <c r="AI135" s="281">
        <v>70431.95</v>
      </c>
      <c r="AJ135" s="281"/>
      <c r="AK135" s="281"/>
      <c r="AL135" s="281"/>
      <c r="AM135" s="85">
        <f t="shared" si="13"/>
        <v>779000.78</v>
      </c>
      <c r="AN135" s="21">
        <f t="shared" si="14"/>
        <v>78318.850000000006</v>
      </c>
      <c r="AO135" s="86">
        <f t="shared" si="15"/>
        <v>700681.93</v>
      </c>
      <c r="AP135" s="24">
        <f t="shared" si="16"/>
        <v>2785292.8099999996</v>
      </c>
      <c r="AQ135" s="25">
        <f t="shared" si="17"/>
        <v>1778719.03</v>
      </c>
      <c r="AR135" s="16">
        <f t="shared" si="18"/>
        <v>1006573.7799999996</v>
      </c>
    </row>
    <row r="136" spans="1:44" ht="15" thickBot="1" x14ac:dyDescent="0.25">
      <c r="A136" s="62" t="s">
        <v>328</v>
      </c>
      <c r="B136" s="62" t="s">
        <v>49</v>
      </c>
      <c r="C136" s="88">
        <v>3652</v>
      </c>
      <c r="D136" s="89" t="s">
        <v>943</v>
      </c>
      <c r="E136" s="278" t="s">
        <v>1617</v>
      </c>
      <c r="F136" s="279">
        <v>670582.24</v>
      </c>
      <c r="G136" s="279">
        <v>37391.75</v>
      </c>
      <c r="H136" s="279">
        <v>179514.57</v>
      </c>
      <c r="I136" s="279"/>
      <c r="J136" s="278"/>
      <c r="K136" s="278">
        <v>805907.72</v>
      </c>
      <c r="L136" s="278">
        <v>45780.04</v>
      </c>
      <c r="M136" s="278"/>
      <c r="N136" s="278"/>
      <c r="O136" s="280">
        <v>0</v>
      </c>
      <c r="P136" s="280">
        <v>67785.48</v>
      </c>
      <c r="Q136" s="280"/>
      <c r="R136" s="280">
        <v>1916</v>
      </c>
      <c r="S136" s="278">
        <v>106600</v>
      </c>
      <c r="T136" s="278"/>
      <c r="U136" s="278">
        <v>-123374</v>
      </c>
      <c r="V136" s="278">
        <v>2072080.16</v>
      </c>
      <c r="W136" s="54">
        <v>747413.05</v>
      </c>
      <c r="X136" s="54"/>
      <c r="Y136" s="54">
        <v>904.47</v>
      </c>
      <c r="Z136" s="54"/>
      <c r="AA136" s="54">
        <v>420357.1</v>
      </c>
      <c r="AB136" s="54"/>
      <c r="AC136" s="54">
        <v>273501.42</v>
      </c>
      <c r="AD136" s="281">
        <v>734527.1</v>
      </c>
      <c r="AE136" s="281"/>
      <c r="AF136" s="281">
        <v>1050</v>
      </c>
      <c r="AG136" s="281"/>
      <c r="AH136" s="281">
        <v>440222.9</v>
      </c>
      <c r="AI136" s="281">
        <v>84703.64</v>
      </c>
      <c r="AJ136" s="281"/>
      <c r="AK136" s="281"/>
      <c r="AL136" s="281"/>
      <c r="AM136" s="85">
        <f t="shared" si="13"/>
        <v>887488.56</v>
      </c>
      <c r="AN136" s="21">
        <f t="shared" si="14"/>
        <v>69701.48</v>
      </c>
      <c r="AO136" s="86">
        <f t="shared" si="15"/>
        <v>817787.08000000007</v>
      </c>
      <c r="AP136" s="24">
        <f t="shared" si="16"/>
        <v>1442176.04</v>
      </c>
      <c r="AQ136" s="25">
        <f t="shared" si="17"/>
        <v>1260503.6399999999</v>
      </c>
      <c r="AR136" s="16">
        <f t="shared" si="18"/>
        <v>181672.40000000014</v>
      </c>
    </row>
    <row r="137" spans="1:44" ht="15" thickBot="1" x14ac:dyDescent="0.25">
      <c r="A137" s="62" t="s">
        <v>328</v>
      </c>
      <c r="B137" s="62" t="s">
        <v>49</v>
      </c>
      <c r="C137" s="88">
        <v>7302</v>
      </c>
      <c r="D137" s="89" t="s">
        <v>944</v>
      </c>
      <c r="E137" s="278" t="s">
        <v>1618</v>
      </c>
      <c r="F137" s="279">
        <v>334504.2</v>
      </c>
      <c r="G137" s="279">
        <v>20292.5</v>
      </c>
      <c r="H137" s="279">
        <v>436988.99</v>
      </c>
      <c r="I137" s="279"/>
      <c r="J137" s="278"/>
      <c r="K137" s="278">
        <v>462559.61</v>
      </c>
      <c r="L137" s="278">
        <v>60322.94</v>
      </c>
      <c r="M137" s="278"/>
      <c r="N137" s="278"/>
      <c r="O137" s="280"/>
      <c r="P137" s="280">
        <v>67190</v>
      </c>
      <c r="Q137" s="280"/>
      <c r="R137" s="280">
        <v>3183</v>
      </c>
      <c r="S137" s="278">
        <v>231005</v>
      </c>
      <c r="T137" s="278"/>
      <c r="U137" s="278">
        <v>3504.33</v>
      </c>
      <c r="V137" s="278">
        <v>3517785.78</v>
      </c>
      <c r="W137" s="54">
        <v>1069504.42</v>
      </c>
      <c r="X137" s="54"/>
      <c r="Y137" s="54">
        <v>178.69</v>
      </c>
      <c r="Z137" s="54"/>
      <c r="AA137" s="54">
        <v>951377.4</v>
      </c>
      <c r="AB137" s="54"/>
      <c r="AC137" s="54">
        <v>308816.37</v>
      </c>
      <c r="AD137" s="281">
        <v>1482862.4</v>
      </c>
      <c r="AE137" s="281"/>
      <c r="AF137" s="281">
        <v>2270</v>
      </c>
      <c r="AG137" s="281"/>
      <c r="AH137" s="281">
        <v>589120.5</v>
      </c>
      <c r="AI137" s="281">
        <v>48812.160000000003</v>
      </c>
      <c r="AJ137" s="281"/>
      <c r="AK137" s="281"/>
      <c r="AL137" s="281"/>
      <c r="AM137" s="85">
        <f t="shared" si="13"/>
        <v>791785.69</v>
      </c>
      <c r="AN137" s="21">
        <f t="shared" si="14"/>
        <v>70373</v>
      </c>
      <c r="AO137" s="86">
        <f t="shared" si="15"/>
        <v>721412.69</v>
      </c>
      <c r="AP137" s="24">
        <f t="shared" si="16"/>
        <v>2329876.88</v>
      </c>
      <c r="AQ137" s="25">
        <f t="shared" si="17"/>
        <v>2123065.06</v>
      </c>
      <c r="AR137" s="16">
        <f t="shared" si="18"/>
        <v>206811.81999999983</v>
      </c>
    </row>
    <row r="138" spans="1:44" ht="15" thickBot="1" x14ac:dyDescent="0.25">
      <c r="A138" s="62" t="s">
        <v>328</v>
      </c>
      <c r="B138" s="62" t="s">
        <v>49</v>
      </c>
      <c r="C138" s="88">
        <v>3122</v>
      </c>
      <c r="D138" s="89" t="s">
        <v>945</v>
      </c>
      <c r="E138" s="278" t="s">
        <v>1619</v>
      </c>
      <c r="F138" s="279">
        <v>548492.67000000004</v>
      </c>
      <c r="G138" s="279">
        <v>100360.8</v>
      </c>
      <c r="H138" s="279">
        <v>174583.63</v>
      </c>
      <c r="I138" s="279"/>
      <c r="J138" s="278"/>
      <c r="K138" s="278">
        <v>1209587.79</v>
      </c>
      <c r="L138" s="278">
        <v>82478.62</v>
      </c>
      <c r="M138" s="278"/>
      <c r="N138" s="278"/>
      <c r="O138" s="280">
        <v>0</v>
      </c>
      <c r="P138" s="280">
        <v>66978.69</v>
      </c>
      <c r="Q138" s="280"/>
      <c r="R138" s="280">
        <v>1960</v>
      </c>
      <c r="S138" s="278">
        <v>401883.6</v>
      </c>
      <c r="T138" s="278"/>
      <c r="U138" s="278">
        <v>-14812.52</v>
      </c>
      <c r="V138" s="278">
        <v>2461639.23</v>
      </c>
      <c r="W138" s="54">
        <v>783092.51</v>
      </c>
      <c r="X138" s="54"/>
      <c r="Y138" s="54">
        <v>1043.0899999999999</v>
      </c>
      <c r="Z138" s="54"/>
      <c r="AA138" s="54">
        <v>1068255.5</v>
      </c>
      <c r="AB138" s="54"/>
      <c r="AC138" s="54">
        <v>315445</v>
      </c>
      <c r="AD138" s="281">
        <v>1400443.5</v>
      </c>
      <c r="AE138" s="281"/>
      <c r="AF138" s="281">
        <v>5720</v>
      </c>
      <c r="AG138" s="281"/>
      <c r="AH138" s="281">
        <v>621179</v>
      </c>
      <c r="AI138" s="281">
        <v>84536.4</v>
      </c>
      <c r="AJ138" s="281"/>
      <c r="AK138" s="281"/>
      <c r="AL138" s="281"/>
      <c r="AM138" s="85">
        <f t="shared" si="13"/>
        <v>823437.10000000009</v>
      </c>
      <c r="AN138" s="21">
        <f t="shared" si="14"/>
        <v>68938.69</v>
      </c>
      <c r="AO138" s="86">
        <f t="shared" si="15"/>
        <v>754498.41000000015</v>
      </c>
      <c r="AP138" s="24">
        <f t="shared" si="16"/>
        <v>2167836.1</v>
      </c>
      <c r="AQ138" s="25">
        <f t="shared" si="17"/>
        <v>2111878.9</v>
      </c>
      <c r="AR138" s="16">
        <f t="shared" si="18"/>
        <v>55957.200000000186</v>
      </c>
    </row>
    <row r="139" spans="1:44" ht="15" thickBot="1" x14ac:dyDescent="0.25">
      <c r="A139" s="62" t="s">
        <v>328</v>
      </c>
      <c r="B139" s="62" t="s">
        <v>49</v>
      </c>
      <c r="C139" s="88">
        <v>3540</v>
      </c>
      <c r="D139" s="89" t="s">
        <v>946</v>
      </c>
      <c r="E139" s="278" t="s">
        <v>1620</v>
      </c>
      <c r="F139" s="279">
        <v>271826.17</v>
      </c>
      <c r="G139" s="279">
        <v>35794.300000000003</v>
      </c>
      <c r="H139" s="279">
        <v>265807.03000000003</v>
      </c>
      <c r="I139" s="279"/>
      <c r="J139" s="278"/>
      <c r="K139" s="278">
        <v>2327628.48</v>
      </c>
      <c r="L139" s="278">
        <v>55623.86</v>
      </c>
      <c r="M139" s="278"/>
      <c r="N139" s="278"/>
      <c r="O139" s="280">
        <v>0</v>
      </c>
      <c r="P139" s="280">
        <v>68912.72</v>
      </c>
      <c r="Q139" s="280"/>
      <c r="R139" s="280">
        <v>3406</v>
      </c>
      <c r="S139" s="278">
        <v>95920</v>
      </c>
      <c r="T139" s="278">
        <v>-313129.26</v>
      </c>
      <c r="U139" s="278">
        <v>8701.81</v>
      </c>
      <c r="V139" s="278">
        <v>1490475.39</v>
      </c>
      <c r="W139" s="54">
        <v>1202405.6499999999</v>
      </c>
      <c r="X139" s="54">
        <v>144135</v>
      </c>
      <c r="Y139" s="54">
        <v>486.85</v>
      </c>
      <c r="Z139" s="54"/>
      <c r="AA139" s="54">
        <v>768318.77</v>
      </c>
      <c r="AB139" s="54"/>
      <c r="AC139" s="54">
        <v>271398.03999999998</v>
      </c>
      <c r="AD139" s="281">
        <v>1298468.77</v>
      </c>
      <c r="AE139" s="281"/>
      <c r="AF139" s="281">
        <v>2600</v>
      </c>
      <c r="AG139" s="281"/>
      <c r="AH139" s="281">
        <v>924575.36</v>
      </c>
      <c r="AI139" s="281">
        <v>174980.11</v>
      </c>
      <c r="AJ139" s="281"/>
      <c r="AK139" s="281"/>
      <c r="AL139" s="281"/>
      <c r="AM139" s="85">
        <f t="shared" si="13"/>
        <v>573427.5</v>
      </c>
      <c r="AN139" s="21">
        <f t="shared" si="14"/>
        <v>72318.720000000001</v>
      </c>
      <c r="AO139" s="86">
        <f t="shared" si="15"/>
        <v>501108.78</v>
      </c>
      <c r="AP139" s="24">
        <f t="shared" si="16"/>
        <v>2386744.31</v>
      </c>
      <c r="AQ139" s="25">
        <f t="shared" si="17"/>
        <v>2400624.2399999998</v>
      </c>
      <c r="AR139" s="16">
        <f t="shared" si="18"/>
        <v>-13879.929999999702</v>
      </c>
    </row>
    <row r="140" spans="1:44" ht="15" thickBot="1" x14ac:dyDescent="0.25">
      <c r="A140" s="62" t="s">
        <v>328</v>
      </c>
      <c r="B140" s="62" t="s">
        <v>49</v>
      </c>
      <c r="C140" s="88">
        <v>8043</v>
      </c>
      <c r="D140" s="89" t="s">
        <v>947</v>
      </c>
      <c r="E140" s="278" t="s">
        <v>1621</v>
      </c>
      <c r="F140" s="279">
        <v>348342.76</v>
      </c>
      <c r="G140" s="279">
        <v>31722.65</v>
      </c>
      <c r="H140" s="279">
        <v>245316.38</v>
      </c>
      <c r="I140" s="279"/>
      <c r="J140" s="278"/>
      <c r="K140" s="278">
        <v>228088.57</v>
      </c>
      <c r="L140" s="278">
        <v>223010</v>
      </c>
      <c r="M140" s="278"/>
      <c r="N140" s="278"/>
      <c r="O140" s="280">
        <v>0</v>
      </c>
      <c r="P140" s="280">
        <v>106063.28</v>
      </c>
      <c r="Q140" s="280"/>
      <c r="R140" s="280">
        <v>4424</v>
      </c>
      <c r="S140" s="278">
        <v>249065</v>
      </c>
      <c r="T140" s="278">
        <v>-278782.13</v>
      </c>
      <c r="U140" s="278">
        <v>-727</v>
      </c>
      <c r="V140" s="278">
        <v>3511106.83</v>
      </c>
      <c r="W140" s="54">
        <v>1427672.76</v>
      </c>
      <c r="X140" s="54">
        <v>26835</v>
      </c>
      <c r="Y140" s="54">
        <v>415.41</v>
      </c>
      <c r="Z140" s="54"/>
      <c r="AA140" s="54">
        <v>777612.1</v>
      </c>
      <c r="AB140" s="54"/>
      <c r="AC140" s="54">
        <v>323894.56</v>
      </c>
      <c r="AD140" s="281">
        <v>1506345.1</v>
      </c>
      <c r="AE140" s="281"/>
      <c r="AF140" s="281">
        <v>1820</v>
      </c>
      <c r="AG140" s="281"/>
      <c r="AH140" s="281">
        <v>797313.23</v>
      </c>
      <c r="AI140" s="281">
        <v>83971.59</v>
      </c>
      <c r="AJ140" s="281"/>
      <c r="AK140" s="281"/>
      <c r="AL140" s="281"/>
      <c r="AM140" s="85">
        <f t="shared" si="13"/>
        <v>625381.79</v>
      </c>
      <c r="AN140" s="21">
        <f t="shared" si="14"/>
        <v>110487.28</v>
      </c>
      <c r="AO140" s="86">
        <f t="shared" si="15"/>
        <v>514894.51</v>
      </c>
      <c r="AP140" s="24">
        <f t="shared" si="16"/>
        <v>2556429.83</v>
      </c>
      <c r="AQ140" s="25">
        <f t="shared" si="17"/>
        <v>2389449.92</v>
      </c>
      <c r="AR140" s="16">
        <f t="shared" si="18"/>
        <v>166979.91000000015</v>
      </c>
    </row>
    <row r="141" spans="1:44" ht="15" thickBot="1" x14ac:dyDescent="0.25">
      <c r="A141" s="62" t="s">
        <v>328</v>
      </c>
      <c r="B141" s="62" t="s">
        <v>49</v>
      </c>
      <c r="C141" s="88">
        <v>4264</v>
      </c>
      <c r="D141" s="89" t="s">
        <v>948</v>
      </c>
      <c r="E141" s="278" t="s">
        <v>1622</v>
      </c>
      <c r="F141" s="279">
        <v>460098.23</v>
      </c>
      <c r="G141" s="279">
        <v>33647</v>
      </c>
      <c r="H141" s="279">
        <v>153969.92000000001</v>
      </c>
      <c r="I141" s="279"/>
      <c r="J141" s="278"/>
      <c r="K141" s="278">
        <v>582426.79</v>
      </c>
      <c r="L141" s="278">
        <v>118830.28</v>
      </c>
      <c r="M141" s="278"/>
      <c r="N141" s="278"/>
      <c r="O141" s="280">
        <v>0</v>
      </c>
      <c r="P141" s="280">
        <v>114000</v>
      </c>
      <c r="Q141" s="280"/>
      <c r="R141" s="280">
        <v>1140</v>
      </c>
      <c r="S141" s="278">
        <v>11675</v>
      </c>
      <c r="T141" s="278"/>
      <c r="U141" s="278"/>
      <c r="V141" s="278">
        <v>1290976.01</v>
      </c>
      <c r="W141" s="54">
        <v>814231.19</v>
      </c>
      <c r="X141" s="54"/>
      <c r="Y141" s="54">
        <v>816</v>
      </c>
      <c r="Z141" s="54"/>
      <c r="AA141" s="54">
        <v>1061480</v>
      </c>
      <c r="AB141" s="54"/>
      <c r="AC141" s="54">
        <v>287053.67</v>
      </c>
      <c r="AD141" s="281">
        <v>1306030</v>
      </c>
      <c r="AE141" s="281"/>
      <c r="AF141" s="281">
        <v>2000</v>
      </c>
      <c r="AG141" s="281"/>
      <c r="AH141" s="281">
        <v>627264.71</v>
      </c>
      <c r="AI141" s="281">
        <v>127738.77</v>
      </c>
      <c r="AJ141" s="281"/>
      <c r="AK141" s="281"/>
      <c r="AL141" s="281"/>
      <c r="AM141" s="85">
        <f t="shared" si="13"/>
        <v>647715.15</v>
      </c>
      <c r="AN141" s="21">
        <f t="shared" si="14"/>
        <v>115140</v>
      </c>
      <c r="AO141" s="86">
        <f t="shared" si="15"/>
        <v>532575.15</v>
      </c>
      <c r="AP141" s="24">
        <f t="shared" si="16"/>
        <v>2163580.86</v>
      </c>
      <c r="AQ141" s="25">
        <f t="shared" si="17"/>
        <v>2063033.48</v>
      </c>
      <c r="AR141" s="16">
        <f t="shared" si="18"/>
        <v>100547.37999999989</v>
      </c>
    </row>
    <row r="142" spans="1:44" ht="15" thickBot="1" x14ac:dyDescent="0.25">
      <c r="A142" s="62" t="s">
        <v>328</v>
      </c>
      <c r="B142" s="62" t="s">
        <v>49</v>
      </c>
      <c r="C142" s="88">
        <v>4475</v>
      </c>
      <c r="D142" s="89" t="s">
        <v>949</v>
      </c>
      <c r="E142" s="278" t="s">
        <v>1623</v>
      </c>
      <c r="F142" s="279">
        <v>222458.49</v>
      </c>
      <c r="G142" s="279">
        <v>6755</v>
      </c>
      <c r="H142" s="279">
        <v>158698.75</v>
      </c>
      <c r="I142" s="279"/>
      <c r="J142" s="278"/>
      <c r="K142" s="278">
        <v>605494.52</v>
      </c>
      <c r="L142" s="278">
        <v>69124.98</v>
      </c>
      <c r="M142" s="278"/>
      <c r="N142" s="278"/>
      <c r="O142" s="280"/>
      <c r="P142" s="280">
        <v>66478.94</v>
      </c>
      <c r="Q142" s="280"/>
      <c r="R142" s="280">
        <v>2886</v>
      </c>
      <c r="S142" s="278"/>
      <c r="T142" s="278"/>
      <c r="U142" s="278">
        <v>3787.07</v>
      </c>
      <c r="V142" s="278">
        <v>431311.75</v>
      </c>
      <c r="W142" s="54">
        <v>1520962.63</v>
      </c>
      <c r="X142" s="54"/>
      <c r="Y142" s="54">
        <v>231.94</v>
      </c>
      <c r="Z142" s="54"/>
      <c r="AA142" s="54">
        <v>580892.69999999995</v>
      </c>
      <c r="AB142" s="54"/>
      <c r="AC142" s="54">
        <v>304154.56</v>
      </c>
      <c r="AD142" s="281">
        <v>1070852.7</v>
      </c>
      <c r="AE142" s="281"/>
      <c r="AF142" s="281">
        <v>1680</v>
      </c>
      <c r="AG142" s="281"/>
      <c r="AH142" s="281">
        <v>435550.21</v>
      </c>
      <c r="AI142" s="281">
        <v>110689.5</v>
      </c>
      <c r="AJ142" s="281"/>
      <c r="AK142" s="281"/>
      <c r="AL142" s="281"/>
      <c r="AM142" s="85">
        <f t="shared" si="13"/>
        <v>387912.24</v>
      </c>
      <c r="AN142" s="21">
        <f t="shared" si="14"/>
        <v>69364.94</v>
      </c>
      <c r="AO142" s="86">
        <f t="shared" si="15"/>
        <v>318547.3</v>
      </c>
      <c r="AP142" s="24">
        <f t="shared" si="16"/>
        <v>2406241.8299999996</v>
      </c>
      <c r="AQ142" s="25">
        <f t="shared" si="17"/>
        <v>1618772.41</v>
      </c>
      <c r="AR142" s="16">
        <f t="shared" si="18"/>
        <v>787469.41999999969</v>
      </c>
    </row>
    <row r="143" spans="1:44" ht="15" thickBot="1" x14ac:dyDescent="0.25">
      <c r="A143" s="62" t="s">
        <v>328</v>
      </c>
      <c r="B143" s="62" t="s">
        <v>49</v>
      </c>
      <c r="C143" s="88">
        <v>4153</v>
      </c>
      <c r="D143" s="89" t="s">
        <v>950</v>
      </c>
      <c r="E143" s="278" t="s">
        <v>1624</v>
      </c>
      <c r="F143" s="279">
        <v>408896.14</v>
      </c>
      <c r="G143" s="279">
        <v>44333.3</v>
      </c>
      <c r="H143" s="279">
        <v>136002.91</v>
      </c>
      <c r="I143" s="279"/>
      <c r="J143" s="278"/>
      <c r="K143" s="278">
        <v>788410.1</v>
      </c>
      <c r="L143" s="278">
        <v>142994.96</v>
      </c>
      <c r="M143" s="278"/>
      <c r="N143" s="278"/>
      <c r="O143" s="280">
        <v>0</v>
      </c>
      <c r="P143" s="280">
        <v>100693.74</v>
      </c>
      <c r="Q143" s="280"/>
      <c r="R143" s="280">
        <v>1841</v>
      </c>
      <c r="S143" s="278">
        <v>90100</v>
      </c>
      <c r="T143" s="278"/>
      <c r="U143" s="278">
        <v>24300</v>
      </c>
      <c r="V143" s="278">
        <v>2115546</v>
      </c>
      <c r="W143" s="54">
        <v>903334.86</v>
      </c>
      <c r="X143" s="54">
        <v>10900</v>
      </c>
      <c r="Y143" s="54">
        <v>622.97</v>
      </c>
      <c r="Z143" s="54"/>
      <c r="AA143" s="54">
        <v>676686.8</v>
      </c>
      <c r="AB143" s="54"/>
      <c r="AC143" s="54">
        <v>276425.78000000003</v>
      </c>
      <c r="AD143" s="281">
        <v>1012716.8</v>
      </c>
      <c r="AE143" s="281"/>
      <c r="AF143" s="281"/>
      <c r="AG143" s="281"/>
      <c r="AH143" s="281">
        <v>660064.30000000005</v>
      </c>
      <c r="AI143" s="281">
        <v>112447.86</v>
      </c>
      <c r="AJ143" s="281"/>
      <c r="AK143" s="281"/>
      <c r="AL143" s="281"/>
      <c r="AM143" s="85">
        <f t="shared" si="13"/>
        <v>589232.35</v>
      </c>
      <c r="AN143" s="21">
        <f t="shared" si="14"/>
        <v>102534.74</v>
      </c>
      <c r="AO143" s="86">
        <f t="shared" si="15"/>
        <v>486697.61</v>
      </c>
      <c r="AP143" s="24">
        <f t="shared" si="16"/>
        <v>1867970.41</v>
      </c>
      <c r="AQ143" s="25">
        <f t="shared" si="17"/>
        <v>1785228.9600000002</v>
      </c>
      <c r="AR143" s="16">
        <f t="shared" si="18"/>
        <v>82741.449999999721</v>
      </c>
    </row>
    <row r="144" spans="1:44" ht="15" thickBot="1" x14ac:dyDescent="0.25">
      <c r="A144" s="62" t="s">
        <v>328</v>
      </c>
      <c r="B144" s="62" t="s">
        <v>49</v>
      </c>
      <c r="C144" s="88">
        <v>2552</v>
      </c>
      <c r="D144" s="89" t="s">
        <v>951</v>
      </c>
      <c r="E144" s="278" t="s">
        <v>1625</v>
      </c>
      <c r="F144" s="279">
        <v>271095.57</v>
      </c>
      <c r="G144" s="279">
        <v>8868.25</v>
      </c>
      <c r="H144" s="279">
        <v>126387.04</v>
      </c>
      <c r="I144" s="279"/>
      <c r="J144" s="278"/>
      <c r="K144" s="278">
        <v>1418662.54</v>
      </c>
      <c r="L144" s="278">
        <v>16841.59</v>
      </c>
      <c r="M144" s="278"/>
      <c r="N144" s="278"/>
      <c r="O144" s="280">
        <v>0</v>
      </c>
      <c r="P144" s="280">
        <v>62221.23</v>
      </c>
      <c r="Q144" s="280"/>
      <c r="R144" s="280">
        <v>2795.5</v>
      </c>
      <c r="S144" s="278">
        <v>70490</v>
      </c>
      <c r="T144" s="278"/>
      <c r="U144" s="278">
        <v>-2243.73</v>
      </c>
      <c r="V144" s="278">
        <v>2263113.85</v>
      </c>
      <c r="W144" s="54">
        <v>571428.03</v>
      </c>
      <c r="X144" s="54"/>
      <c r="Y144" s="54">
        <v>244.64</v>
      </c>
      <c r="Z144" s="54"/>
      <c r="AA144" s="54">
        <v>795600.5</v>
      </c>
      <c r="AB144" s="54"/>
      <c r="AC144" s="54">
        <v>259119</v>
      </c>
      <c r="AD144" s="281">
        <v>1059519</v>
      </c>
      <c r="AE144" s="281"/>
      <c r="AF144" s="281">
        <v>7100</v>
      </c>
      <c r="AG144" s="281"/>
      <c r="AH144" s="281">
        <v>424852.69</v>
      </c>
      <c r="AI144" s="281">
        <v>110099.22</v>
      </c>
      <c r="AJ144" s="281"/>
      <c r="AK144" s="281"/>
      <c r="AL144" s="281"/>
      <c r="AM144" s="85">
        <f t="shared" si="13"/>
        <v>406350.86</v>
      </c>
      <c r="AN144" s="21">
        <f t="shared" si="14"/>
        <v>65016.73</v>
      </c>
      <c r="AO144" s="86">
        <f t="shared" si="15"/>
        <v>341334.13</v>
      </c>
      <c r="AP144" s="24">
        <f t="shared" si="16"/>
        <v>1626392.17</v>
      </c>
      <c r="AQ144" s="25">
        <f t="shared" si="17"/>
        <v>1601570.91</v>
      </c>
      <c r="AR144" s="16">
        <f t="shared" si="18"/>
        <v>24821.260000000009</v>
      </c>
    </row>
    <row r="145" spans="1:44" ht="15" thickBot="1" x14ac:dyDescent="0.25">
      <c r="A145" s="62" t="s">
        <v>328</v>
      </c>
      <c r="B145" s="62" t="s">
        <v>49</v>
      </c>
      <c r="C145" s="88">
        <v>5199</v>
      </c>
      <c r="D145" s="89" t="s">
        <v>952</v>
      </c>
      <c r="E145" s="278" t="s">
        <v>1626</v>
      </c>
      <c r="F145" s="279">
        <v>143432.43</v>
      </c>
      <c r="G145" s="279">
        <v>79970.45</v>
      </c>
      <c r="H145" s="279">
        <v>352193.93</v>
      </c>
      <c r="I145" s="279"/>
      <c r="J145" s="278"/>
      <c r="K145" s="278">
        <v>778930.6</v>
      </c>
      <c r="L145" s="278">
        <v>46167.79</v>
      </c>
      <c r="M145" s="278"/>
      <c r="N145" s="278"/>
      <c r="O145" s="280">
        <v>0</v>
      </c>
      <c r="P145" s="280">
        <v>113613.55</v>
      </c>
      <c r="Q145" s="280"/>
      <c r="R145" s="280">
        <v>5284</v>
      </c>
      <c r="S145" s="278">
        <v>29950</v>
      </c>
      <c r="T145" s="278"/>
      <c r="U145" s="278">
        <v>3.93</v>
      </c>
      <c r="V145" s="278">
        <v>2512572.4500000002</v>
      </c>
      <c r="W145" s="54">
        <v>1043254</v>
      </c>
      <c r="X145" s="54">
        <v>22500</v>
      </c>
      <c r="Y145" s="54">
        <v>267.29000000000002</v>
      </c>
      <c r="Z145" s="54"/>
      <c r="AA145" s="54">
        <v>1266722.7</v>
      </c>
      <c r="AB145" s="54"/>
      <c r="AC145" s="54">
        <v>292292</v>
      </c>
      <c r="AD145" s="281">
        <v>1730844.7</v>
      </c>
      <c r="AE145" s="281"/>
      <c r="AF145" s="281">
        <v>2640</v>
      </c>
      <c r="AG145" s="281"/>
      <c r="AH145" s="281">
        <v>608926.24</v>
      </c>
      <c r="AI145" s="281">
        <v>50181.25</v>
      </c>
      <c r="AJ145" s="281"/>
      <c r="AK145" s="281"/>
      <c r="AL145" s="281"/>
      <c r="AM145" s="85">
        <f t="shared" si="13"/>
        <v>575596.81000000006</v>
      </c>
      <c r="AN145" s="21">
        <f t="shared" si="14"/>
        <v>118897.55</v>
      </c>
      <c r="AO145" s="86">
        <f t="shared" si="15"/>
        <v>456699.26000000007</v>
      </c>
      <c r="AP145" s="24">
        <f t="shared" si="16"/>
        <v>2625035.9900000002</v>
      </c>
      <c r="AQ145" s="25">
        <f t="shared" si="17"/>
        <v>2392592.19</v>
      </c>
      <c r="AR145" s="16">
        <f t="shared" si="18"/>
        <v>232443.80000000028</v>
      </c>
    </row>
    <row r="146" spans="1:44" ht="15" thickBot="1" x14ac:dyDescent="0.25">
      <c r="A146" s="62" t="s">
        <v>328</v>
      </c>
      <c r="B146" s="62" t="s">
        <v>49</v>
      </c>
      <c r="C146" s="88">
        <v>7299</v>
      </c>
      <c r="D146" s="89" t="s">
        <v>953</v>
      </c>
      <c r="E146" s="278" t="s">
        <v>1627</v>
      </c>
      <c r="F146" s="279">
        <v>490915.38</v>
      </c>
      <c r="G146" s="279">
        <v>25246.799999999999</v>
      </c>
      <c r="H146" s="279">
        <v>326742.33</v>
      </c>
      <c r="I146" s="279"/>
      <c r="J146" s="278"/>
      <c r="K146" s="278">
        <v>2126809.75</v>
      </c>
      <c r="L146" s="278">
        <v>521502.2</v>
      </c>
      <c r="M146" s="278"/>
      <c r="N146" s="278"/>
      <c r="O146" s="280">
        <v>0</v>
      </c>
      <c r="P146" s="280">
        <v>77627.149999999994</v>
      </c>
      <c r="Q146" s="280"/>
      <c r="R146" s="280">
        <v>2404</v>
      </c>
      <c r="S146" s="278">
        <v>291796</v>
      </c>
      <c r="T146" s="278"/>
      <c r="U146" s="278">
        <v>-9179.1200000000008</v>
      </c>
      <c r="V146" s="278">
        <v>1298036.29</v>
      </c>
      <c r="W146" s="54">
        <v>1405973.37</v>
      </c>
      <c r="X146" s="54">
        <v>28100</v>
      </c>
      <c r="Y146" s="54">
        <v>714.85</v>
      </c>
      <c r="Z146" s="54"/>
      <c r="AA146" s="54">
        <v>691210.69</v>
      </c>
      <c r="AB146" s="54"/>
      <c r="AC146" s="54">
        <v>294774.90000000002</v>
      </c>
      <c r="AD146" s="281">
        <v>1109320.69</v>
      </c>
      <c r="AE146" s="281"/>
      <c r="AF146" s="281"/>
      <c r="AG146" s="281"/>
      <c r="AH146" s="281">
        <v>742519.73</v>
      </c>
      <c r="AI146" s="281">
        <v>249930.97</v>
      </c>
      <c r="AJ146" s="281"/>
      <c r="AK146" s="281"/>
      <c r="AL146" s="281"/>
      <c r="AM146" s="85">
        <f t="shared" si="13"/>
        <v>842904.51</v>
      </c>
      <c r="AN146" s="21">
        <f t="shared" si="14"/>
        <v>80031.149999999994</v>
      </c>
      <c r="AO146" s="86">
        <f t="shared" si="15"/>
        <v>762873.36</v>
      </c>
      <c r="AP146" s="24">
        <f t="shared" si="16"/>
        <v>2420773.81</v>
      </c>
      <c r="AQ146" s="25">
        <f t="shared" si="17"/>
        <v>2101771.39</v>
      </c>
      <c r="AR146" s="16">
        <f t="shared" si="18"/>
        <v>319002.41999999993</v>
      </c>
    </row>
    <row r="147" spans="1:44" ht="15" thickBot="1" x14ac:dyDescent="0.25">
      <c r="A147" s="62" t="s">
        <v>332</v>
      </c>
      <c r="B147" s="62" t="s">
        <v>50</v>
      </c>
      <c r="C147" s="88">
        <v>3325</v>
      </c>
      <c r="D147" s="89" t="s">
        <v>954</v>
      </c>
      <c r="E147" s="278" t="s">
        <v>1628</v>
      </c>
      <c r="F147" s="279">
        <v>568857.28</v>
      </c>
      <c r="G147" s="279">
        <v>158513.4</v>
      </c>
      <c r="H147" s="279">
        <v>675675.4</v>
      </c>
      <c r="I147" s="279"/>
      <c r="J147" s="278"/>
      <c r="K147" s="278">
        <v>801046.36</v>
      </c>
      <c r="L147" s="278">
        <v>348634.15</v>
      </c>
      <c r="M147" s="278"/>
      <c r="N147" s="278"/>
      <c r="O147" s="280">
        <v>63</v>
      </c>
      <c r="P147" s="280">
        <v>76551.48</v>
      </c>
      <c r="Q147" s="280"/>
      <c r="R147" s="280"/>
      <c r="S147" s="278"/>
      <c r="T147" s="278"/>
      <c r="U147" s="278">
        <v>247243.88</v>
      </c>
      <c r="V147" s="278">
        <v>1854562.35</v>
      </c>
      <c r="W147" s="54">
        <v>1409531.3</v>
      </c>
      <c r="X147" s="54"/>
      <c r="Y147" s="54">
        <v>571.86</v>
      </c>
      <c r="Z147" s="54"/>
      <c r="AA147" s="54">
        <v>494802</v>
      </c>
      <c r="AB147" s="54"/>
      <c r="AC147" s="54">
        <v>154778.91</v>
      </c>
      <c r="AD147" s="281">
        <v>1082382</v>
      </c>
      <c r="AE147" s="281"/>
      <c r="AF147" s="281">
        <v>1800</v>
      </c>
      <c r="AG147" s="281"/>
      <c r="AH147" s="281">
        <v>453775.92</v>
      </c>
      <c r="AI147" s="281">
        <v>127787.04</v>
      </c>
      <c r="AJ147" s="281"/>
      <c r="AK147" s="281"/>
      <c r="AL147" s="281"/>
      <c r="AM147" s="85">
        <f t="shared" si="13"/>
        <v>1403046.08</v>
      </c>
      <c r="AN147" s="21">
        <f t="shared" si="14"/>
        <v>76614.48</v>
      </c>
      <c r="AO147" s="86">
        <f t="shared" si="15"/>
        <v>1326431.6000000001</v>
      </c>
      <c r="AP147" s="24">
        <f t="shared" si="16"/>
        <v>2059684.07</v>
      </c>
      <c r="AQ147" s="25">
        <f t="shared" si="17"/>
        <v>1665744.96</v>
      </c>
      <c r="AR147" s="16">
        <f t="shared" si="18"/>
        <v>393939.1100000001</v>
      </c>
    </row>
    <row r="148" spans="1:44" ht="15" thickBot="1" x14ac:dyDescent="0.25">
      <c r="A148" s="62" t="s">
        <v>332</v>
      </c>
      <c r="B148" s="62" t="s">
        <v>50</v>
      </c>
      <c r="C148" s="88">
        <v>5397</v>
      </c>
      <c r="D148" s="89" t="s">
        <v>955</v>
      </c>
      <c r="E148" s="278" t="s">
        <v>1629</v>
      </c>
      <c r="F148" s="279">
        <v>1313774.48</v>
      </c>
      <c r="G148" s="279">
        <v>56030</v>
      </c>
      <c r="H148" s="279">
        <v>95856.1</v>
      </c>
      <c r="I148" s="279"/>
      <c r="J148" s="278"/>
      <c r="K148" s="278">
        <v>1001508.2</v>
      </c>
      <c r="L148" s="278">
        <v>582510.56000000006</v>
      </c>
      <c r="M148" s="278"/>
      <c r="N148" s="278"/>
      <c r="O148" s="280">
        <v>0</v>
      </c>
      <c r="P148" s="280">
        <v>80540.22</v>
      </c>
      <c r="Q148" s="280"/>
      <c r="R148" s="280"/>
      <c r="S148" s="278"/>
      <c r="T148" s="278"/>
      <c r="U148" s="278">
        <v>246133.94</v>
      </c>
      <c r="V148" s="278">
        <v>3974625.34</v>
      </c>
      <c r="W148" s="54">
        <v>1620373.11</v>
      </c>
      <c r="X148" s="54">
        <v>152710</v>
      </c>
      <c r="Y148" s="54">
        <v>1988.42</v>
      </c>
      <c r="Z148" s="54"/>
      <c r="AA148" s="54">
        <v>561393</v>
      </c>
      <c r="AB148" s="54"/>
      <c r="AC148" s="54">
        <v>183441.71</v>
      </c>
      <c r="AD148" s="281">
        <v>1159513</v>
      </c>
      <c r="AE148" s="281"/>
      <c r="AF148" s="281">
        <v>1800</v>
      </c>
      <c r="AG148" s="281"/>
      <c r="AH148" s="281">
        <v>609787.31999999995</v>
      </c>
      <c r="AI148" s="281">
        <v>216992.57</v>
      </c>
      <c r="AJ148" s="281"/>
      <c r="AK148" s="281"/>
      <c r="AL148" s="281"/>
      <c r="AM148" s="85">
        <f t="shared" si="13"/>
        <v>1465660.58</v>
      </c>
      <c r="AN148" s="21">
        <f t="shared" si="14"/>
        <v>80540.22</v>
      </c>
      <c r="AO148" s="86">
        <f t="shared" si="15"/>
        <v>1385120.36</v>
      </c>
      <c r="AP148" s="24">
        <f t="shared" si="16"/>
        <v>2519906.2400000002</v>
      </c>
      <c r="AQ148" s="25">
        <f t="shared" si="17"/>
        <v>1988092.89</v>
      </c>
      <c r="AR148" s="16">
        <f t="shared" si="18"/>
        <v>531813.35000000033</v>
      </c>
    </row>
    <row r="149" spans="1:44" ht="15" thickBot="1" x14ac:dyDescent="0.25">
      <c r="A149" s="62" t="s">
        <v>332</v>
      </c>
      <c r="B149" s="62" t="s">
        <v>50</v>
      </c>
      <c r="C149" s="88">
        <v>2048</v>
      </c>
      <c r="D149" s="89" t="s">
        <v>956</v>
      </c>
      <c r="E149" s="278" t="s">
        <v>1630</v>
      </c>
      <c r="F149" s="279">
        <v>663213.66</v>
      </c>
      <c r="G149" s="279">
        <v>21600</v>
      </c>
      <c r="H149" s="279">
        <v>64897</v>
      </c>
      <c r="I149" s="279"/>
      <c r="J149" s="278"/>
      <c r="K149" s="278">
        <v>1173868.6200000001</v>
      </c>
      <c r="L149" s="278">
        <v>388889.87</v>
      </c>
      <c r="M149" s="278"/>
      <c r="N149" s="278"/>
      <c r="O149" s="280">
        <v>4800</v>
      </c>
      <c r="P149" s="280">
        <v>49862.6</v>
      </c>
      <c r="Q149" s="280"/>
      <c r="R149" s="280"/>
      <c r="S149" s="278"/>
      <c r="T149" s="278"/>
      <c r="U149" s="278">
        <v>128078.49</v>
      </c>
      <c r="V149" s="278">
        <v>2427116.52</v>
      </c>
      <c r="W149" s="54">
        <v>835900.05</v>
      </c>
      <c r="X149" s="54">
        <v>117064</v>
      </c>
      <c r="Y149" s="54">
        <v>1086.51</v>
      </c>
      <c r="Z149" s="54"/>
      <c r="AA149" s="54">
        <v>1011477.4</v>
      </c>
      <c r="AB149" s="54"/>
      <c r="AC149" s="54">
        <v>111524.51</v>
      </c>
      <c r="AD149" s="281">
        <v>1177427.3999999999</v>
      </c>
      <c r="AE149" s="281"/>
      <c r="AF149" s="281">
        <v>1800</v>
      </c>
      <c r="AG149" s="281"/>
      <c r="AH149" s="281">
        <v>521491.46</v>
      </c>
      <c r="AI149" s="281">
        <v>144507.98000000001</v>
      </c>
      <c r="AJ149" s="281"/>
      <c r="AK149" s="281"/>
      <c r="AL149" s="281">
        <v>41200</v>
      </c>
      <c r="AM149" s="85">
        <f t="shared" si="13"/>
        <v>749710.66</v>
      </c>
      <c r="AN149" s="21">
        <f t="shared" si="14"/>
        <v>54662.6</v>
      </c>
      <c r="AO149" s="86">
        <f t="shared" si="15"/>
        <v>695048.06</v>
      </c>
      <c r="AP149" s="24">
        <f t="shared" si="16"/>
        <v>2077052.47</v>
      </c>
      <c r="AQ149" s="25">
        <f t="shared" si="17"/>
        <v>1886426.8399999999</v>
      </c>
      <c r="AR149" s="16">
        <f t="shared" si="18"/>
        <v>190625.63000000012</v>
      </c>
    </row>
    <row r="150" spans="1:44" ht="15" thickBot="1" x14ac:dyDescent="0.25">
      <c r="A150" s="62" t="s">
        <v>332</v>
      </c>
      <c r="B150" s="62" t="s">
        <v>50</v>
      </c>
      <c r="C150" s="88">
        <v>5559</v>
      </c>
      <c r="D150" s="89" t="s">
        <v>957</v>
      </c>
      <c r="E150" s="278" t="s">
        <v>1631</v>
      </c>
      <c r="F150" s="279">
        <v>685918.02</v>
      </c>
      <c r="G150" s="279">
        <v>30662.63</v>
      </c>
      <c r="H150" s="279">
        <v>225066.79</v>
      </c>
      <c r="I150" s="279"/>
      <c r="J150" s="278"/>
      <c r="K150" s="278">
        <v>1054065.6399999999</v>
      </c>
      <c r="L150" s="278">
        <v>594266.74</v>
      </c>
      <c r="M150" s="278"/>
      <c r="N150" s="278"/>
      <c r="O150" s="280">
        <v>440</v>
      </c>
      <c r="P150" s="280">
        <v>122000.5</v>
      </c>
      <c r="Q150" s="280"/>
      <c r="R150" s="280">
        <v>2005.62</v>
      </c>
      <c r="S150" s="278"/>
      <c r="T150" s="278"/>
      <c r="U150" s="278">
        <v>259944.52</v>
      </c>
      <c r="V150" s="278">
        <v>2538450.7999999998</v>
      </c>
      <c r="W150" s="54">
        <v>836612.48</v>
      </c>
      <c r="X150" s="54">
        <v>146930</v>
      </c>
      <c r="Y150" s="54">
        <v>1392.72</v>
      </c>
      <c r="Z150" s="54"/>
      <c r="AA150" s="54">
        <v>1367339.5</v>
      </c>
      <c r="AB150" s="54"/>
      <c r="AC150" s="54">
        <v>203399.11</v>
      </c>
      <c r="AD150" s="281">
        <v>1769316.5</v>
      </c>
      <c r="AE150" s="281"/>
      <c r="AF150" s="281">
        <v>1800</v>
      </c>
      <c r="AG150" s="281"/>
      <c r="AH150" s="281">
        <v>611845.47</v>
      </c>
      <c r="AI150" s="281">
        <v>221275.39</v>
      </c>
      <c r="AJ150" s="281"/>
      <c r="AK150" s="281"/>
      <c r="AL150" s="281"/>
      <c r="AM150" s="85">
        <f t="shared" si="13"/>
        <v>941647.44000000006</v>
      </c>
      <c r="AN150" s="21">
        <f t="shared" si="14"/>
        <v>124446.12</v>
      </c>
      <c r="AO150" s="86">
        <f t="shared" si="15"/>
        <v>817201.32000000007</v>
      </c>
      <c r="AP150" s="24">
        <f t="shared" si="16"/>
        <v>2555673.81</v>
      </c>
      <c r="AQ150" s="25">
        <f t="shared" si="17"/>
        <v>2604237.36</v>
      </c>
      <c r="AR150" s="16">
        <f t="shared" si="18"/>
        <v>-48563.549999999814</v>
      </c>
    </row>
    <row r="151" spans="1:44" ht="15" thickBot="1" x14ac:dyDescent="0.25">
      <c r="A151" s="62" t="s">
        <v>332</v>
      </c>
      <c r="B151" s="62" t="s">
        <v>50</v>
      </c>
      <c r="C151" s="88">
        <v>3394</v>
      </c>
      <c r="D151" s="89" t="s">
        <v>958</v>
      </c>
      <c r="E151" s="278" t="s">
        <v>1632</v>
      </c>
      <c r="F151" s="279">
        <v>810715.89</v>
      </c>
      <c r="G151" s="279">
        <v>82522.759999999995</v>
      </c>
      <c r="H151" s="279">
        <v>289375.08</v>
      </c>
      <c r="I151" s="279"/>
      <c r="J151" s="278"/>
      <c r="K151" s="278">
        <v>948820.99</v>
      </c>
      <c r="L151" s="278">
        <v>514757.14</v>
      </c>
      <c r="M151" s="278"/>
      <c r="N151" s="278"/>
      <c r="O151" s="280">
        <v>2260</v>
      </c>
      <c r="P151" s="280">
        <v>267154.43</v>
      </c>
      <c r="Q151" s="280"/>
      <c r="R151" s="280"/>
      <c r="S151" s="278"/>
      <c r="T151" s="278"/>
      <c r="U151" s="278">
        <v>324717.59999999998</v>
      </c>
      <c r="V151" s="278">
        <v>3053279.47</v>
      </c>
      <c r="W151" s="54">
        <v>1631645.21</v>
      </c>
      <c r="X151" s="54">
        <v>65000</v>
      </c>
      <c r="Y151" s="54">
        <v>972.08</v>
      </c>
      <c r="Z151" s="54"/>
      <c r="AA151" s="54">
        <v>682178</v>
      </c>
      <c r="AB151" s="54"/>
      <c r="AC151" s="54">
        <v>162815.31</v>
      </c>
      <c r="AD151" s="281">
        <v>1155788</v>
      </c>
      <c r="AE151" s="281"/>
      <c r="AF151" s="281">
        <v>1800</v>
      </c>
      <c r="AG151" s="281"/>
      <c r="AH151" s="281">
        <v>619727.52</v>
      </c>
      <c r="AI151" s="281">
        <v>156892.18</v>
      </c>
      <c r="AJ151" s="281"/>
      <c r="AK151" s="281"/>
      <c r="AL151" s="281"/>
      <c r="AM151" s="85">
        <f t="shared" si="13"/>
        <v>1182613.73</v>
      </c>
      <c r="AN151" s="21">
        <f t="shared" si="14"/>
        <v>269414.43</v>
      </c>
      <c r="AO151" s="86">
        <f t="shared" si="15"/>
        <v>913199.3</v>
      </c>
      <c r="AP151" s="24">
        <f t="shared" si="16"/>
        <v>2542610.6</v>
      </c>
      <c r="AQ151" s="25">
        <f t="shared" si="17"/>
        <v>1934207.7</v>
      </c>
      <c r="AR151" s="16">
        <f t="shared" si="18"/>
        <v>608402.90000000014</v>
      </c>
    </row>
    <row r="152" spans="1:44" ht="15" thickBot="1" x14ac:dyDescent="0.25">
      <c r="A152" s="62" t="s">
        <v>332</v>
      </c>
      <c r="B152" s="62" t="s">
        <v>50</v>
      </c>
      <c r="C152" s="88">
        <v>4182</v>
      </c>
      <c r="D152" s="89" t="s">
        <v>959</v>
      </c>
      <c r="E152" s="278" t="s">
        <v>1633</v>
      </c>
      <c r="F152" s="279">
        <v>459307.39</v>
      </c>
      <c r="G152" s="279">
        <v>16297.5</v>
      </c>
      <c r="H152" s="279">
        <v>86430.41</v>
      </c>
      <c r="I152" s="279"/>
      <c r="J152" s="278"/>
      <c r="K152" s="278">
        <v>299445.96000000002</v>
      </c>
      <c r="L152" s="278">
        <v>283858.39</v>
      </c>
      <c r="M152" s="278"/>
      <c r="N152" s="278"/>
      <c r="O152" s="280"/>
      <c r="P152" s="280">
        <v>60286.720000000001</v>
      </c>
      <c r="Q152" s="280"/>
      <c r="R152" s="280"/>
      <c r="S152" s="278"/>
      <c r="T152" s="278"/>
      <c r="U152" s="278">
        <v>193526.8</v>
      </c>
      <c r="V152" s="278">
        <v>1819262.69</v>
      </c>
      <c r="W152" s="54">
        <v>1219625.51</v>
      </c>
      <c r="X152" s="54"/>
      <c r="Y152" s="54">
        <v>666.7</v>
      </c>
      <c r="Z152" s="54"/>
      <c r="AA152" s="54">
        <v>680977.5</v>
      </c>
      <c r="AB152" s="54"/>
      <c r="AC152" s="54">
        <v>223954.91</v>
      </c>
      <c r="AD152" s="281">
        <v>1187477.5</v>
      </c>
      <c r="AE152" s="281"/>
      <c r="AF152" s="281">
        <v>1800</v>
      </c>
      <c r="AG152" s="281"/>
      <c r="AH152" s="281">
        <v>511922.12</v>
      </c>
      <c r="AI152" s="281">
        <v>121192.05</v>
      </c>
      <c r="AJ152" s="281"/>
      <c r="AK152" s="281"/>
      <c r="AL152" s="281"/>
      <c r="AM152" s="85">
        <f t="shared" si="13"/>
        <v>562035.30000000005</v>
      </c>
      <c r="AN152" s="21">
        <f t="shared" si="14"/>
        <v>60286.720000000001</v>
      </c>
      <c r="AO152" s="86">
        <f t="shared" si="15"/>
        <v>501748.58000000007</v>
      </c>
      <c r="AP152" s="24">
        <f t="shared" si="16"/>
        <v>2125224.62</v>
      </c>
      <c r="AQ152" s="25">
        <f t="shared" si="17"/>
        <v>1822391.6700000002</v>
      </c>
      <c r="AR152" s="16">
        <f t="shared" si="18"/>
        <v>302832.94999999995</v>
      </c>
    </row>
    <row r="153" spans="1:44" ht="15" thickBot="1" x14ac:dyDescent="0.25">
      <c r="A153" s="62" t="s">
        <v>332</v>
      </c>
      <c r="B153" s="62" t="s">
        <v>50</v>
      </c>
      <c r="C153" s="88">
        <v>4497</v>
      </c>
      <c r="D153" s="89" t="s">
        <v>960</v>
      </c>
      <c r="E153" s="278" t="s">
        <v>1634</v>
      </c>
      <c r="F153" s="279">
        <v>452156.62</v>
      </c>
      <c r="G153" s="279">
        <v>45128.25</v>
      </c>
      <c r="H153" s="279">
        <v>460289.83</v>
      </c>
      <c r="I153" s="279"/>
      <c r="J153" s="278"/>
      <c r="K153" s="278">
        <v>1120058.71</v>
      </c>
      <c r="L153" s="278">
        <v>268328</v>
      </c>
      <c r="M153" s="278"/>
      <c r="N153" s="278"/>
      <c r="O153" s="280">
        <v>5980</v>
      </c>
      <c r="P153" s="280">
        <v>107168</v>
      </c>
      <c r="Q153" s="280"/>
      <c r="R153" s="280"/>
      <c r="S153" s="278"/>
      <c r="T153" s="278"/>
      <c r="U153" s="278">
        <v>312017.91999999998</v>
      </c>
      <c r="V153" s="278">
        <v>2522678.58</v>
      </c>
      <c r="W153" s="54">
        <v>719806.64</v>
      </c>
      <c r="X153" s="54">
        <v>239400</v>
      </c>
      <c r="Y153" s="54">
        <v>437.19</v>
      </c>
      <c r="Z153" s="54"/>
      <c r="AA153" s="54">
        <v>1232399</v>
      </c>
      <c r="AB153" s="54"/>
      <c r="AC153" s="54">
        <v>147489.31</v>
      </c>
      <c r="AD153" s="281">
        <v>1457289</v>
      </c>
      <c r="AE153" s="281"/>
      <c r="AF153" s="281">
        <v>1800</v>
      </c>
      <c r="AG153" s="281"/>
      <c r="AH153" s="281">
        <v>634458.79</v>
      </c>
      <c r="AI153" s="281">
        <v>148082.26</v>
      </c>
      <c r="AJ153" s="281"/>
      <c r="AK153" s="281"/>
      <c r="AL153" s="281"/>
      <c r="AM153" s="85">
        <f t="shared" si="13"/>
        <v>957574.7</v>
      </c>
      <c r="AN153" s="21">
        <f t="shared" si="14"/>
        <v>113148</v>
      </c>
      <c r="AO153" s="86">
        <f t="shared" si="15"/>
        <v>844426.7</v>
      </c>
      <c r="AP153" s="24">
        <f t="shared" si="16"/>
        <v>2339532.14</v>
      </c>
      <c r="AQ153" s="25">
        <f t="shared" si="17"/>
        <v>2241630.0499999998</v>
      </c>
      <c r="AR153" s="16">
        <f t="shared" si="18"/>
        <v>97902.090000000317</v>
      </c>
    </row>
    <row r="154" spans="1:44" ht="15" thickBot="1" x14ac:dyDescent="0.25">
      <c r="A154" s="62" t="s">
        <v>332</v>
      </c>
      <c r="B154" s="62" t="s">
        <v>50</v>
      </c>
      <c r="C154" s="88">
        <v>4239</v>
      </c>
      <c r="D154" s="89" t="s">
        <v>961</v>
      </c>
      <c r="E154" s="278" t="s">
        <v>1635</v>
      </c>
      <c r="F154" s="279">
        <v>419751.96</v>
      </c>
      <c r="G154" s="279">
        <v>4800</v>
      </c>
      <c r="H154" s="279">
        <v>53778.25</v>
      </c>
      <c r="I154" s="279"/>
      <c r="J154" s="278"/>
      <c r="K154" s="278">
        <v>1450461.14</v>
      </c>
      <c r="L154" s="278">
        <v>441318.81</v>
      </c>
      <c r="M154" s="278"/>
      <c r="N154" s="278"/>
      <c r="O154" s="280">
        <v>2500</v>
      </c>
      <c r="P154" s="280">
        <v>70312.600000000006</v>
      </c>
      <c r="Q154" s="280"/>
      <c r="R154" s="280"/>
      <c r="S154" s="278"/>
      <c r="T154" s="278"/>
      <c r="U154" s="278">
        <v>214688.87</v>
      </c>
      <c r="V154" s="278">
        <v>4801199.47</v>
      </c>
      <c r="W154" s="54">
        <v>1120075.27</v>
      </c>
      <c r="X154" s="54"/>
      <c r="Y154" s="54"/>
      <c r="Z154" s="54"/>
      <c r="AA154" s="54">
        <v>121642.5</v>
      </c>
      <c r="AB154" s="54"/>
      <c r="AC154" s="54">
        <v>186216.91</v>
      </c>
      <c r="AD154" s="281">
        <v>590782.5</v>
      </c>
      <c r="AE154" s="281"/>
      <c r="AF154" s="281">
        <v>1800</v>
      </c>
      <c r="AG154" s="281"/>
      <c r="AH154" s="281">
        <v>487849.78</v>
      </c>
      <c r="AI154" s="281">
        <v>233829.26</v>
      </c>
      <c r="AJ154" s="281"/>
      <c r="AK154" s="281"/>
      <c r="AL154" s="281"/>
      <c r="AM154" s="85">
        <f t="shared" si="13"/>
        <v>478330.21</v>
      </c>
      <c r="AN154" s="21">
        <f t="shared" si="14"/>
        <v>72812.600000000006</v>
      </c>
      <c r="AO154" s="86">
        <f t="shared" si="15"/>
        <v>405517.61</v>
      </c>
      <c r="AP154" s="24">
        <f t="shared" si="16"/>
        <v>1427934.68</v>
      </c>
      <c r="AQ154" s="25">
        <f t="shared" si="17"/>
        <v>1314261.54</v>
      </c>
      <c r="AR154" s="16">
        <f t="shared" si="18"/>
        <v>113673.1399999999</v>
      </c>
    </row>
    <row r="155" spans="1:44" ht="15" thickBot="1" x14ac:dyDescent="0.25">
      <c r="A155" s="62" t="s">
        <v>332</v>
      </c>
      <c r="B155" s="62" t="s">
        <v>50</v>
      </c>
      <c r="C155" s="88">
        <v>3891</v>
      </c>
      <c r="D155" s="89" t="s">
        <v>962</v>
      </c>
      <c r="E155" s="278" t="s">
        <v>1636</v>
      </c>
      <c r="F155" s="279">
        <v>237939.13</v>
      </c>
      <c r="G155" s="279">
        <v>48190.2</v>
      </c>
      <c r="H155" s="279">
        <v>206172.28</v>
      </c>
      <c r="I155" s="279"/>
      <c r="J155" s="278"/>
      <c r="K155" s="278">
        <v>954274.86</v>
      </c>
      <c r="L155" s="278">
        <v>320339.49</v>
      </c>
      <c r="M155" s="278"/>
      <c r="N155" s="278"/>
      <c r="O155" s="280">
        <v>100000</v>
      </c>
      <c r="P155" s="280">
        <v>91350</v>
      </c>
      <c r="Q155" s="280"/>
      <c r="R155" s="280">
        <v>0.17</v>
      </c>
      <c r="S155" s="278"/>
      <c r="T155" s="278"/>
      <c r="U155" s="278">
        <v>337382.44</v>
      </c>
      <c r="V155" s="278">
        <v>5209136.26</v>
      </c>
      <c r="W155" s="54">
        <v>1192856.79</v>
      </c>
      <c r="X155" s="54"/>
      <c r="Y155" s="54">
        <v>433.79</v>
      </c>
      <c r="Z155" s="54"/>
      <c r="AA155" s="54">
        <v>973532</v>
      </c>
      <c r="AB155" s="54"/>
      <c r="AC155" s="54">
        <v>186180.51</v>
      </c>
      <c r="AD155" s="281">
        <v>1419122</v>
      </c>
      <c r="AE155" s="281"/>
      <c r="AF155" s="281">
        <v>1800</v>
      </c>
      <c r="AG155" s="281"/>
      <c r="AH155" s="281">
        <v>658592.03</v>
      </c>
      <c r="AI155" s="281">
        <v>247323.82</v>
      </c>
      <c r="AJ155" s="281"/>
      <c r="AK155" s="281"/>
      <c r="AL155" s="281"/>
      <c r="AM155" s="85">
        <f t="shared" si="13"/>
        <v>492301.61</v>
      </c>
      <c r="AN155" s="21">
        <f t="shared" si="14"/>
        <v>191350.17</v>
      </c>
      <c r="AO155" s="86">
        <f t="shared" si="15"/>
        <v>300951.43999999994</v>
      </c>
      <c r="AP155" s="24">
        <f t="shared" si="16"/>
        <v>2353003.09</v>
      </c>
      <c r="AQ155" s="25">
        <f t="shared" si="17"/>
        <v>2326837.85</v>
      </c>
      <c r="AR155" s="16">
        <f t="shared" si="18"/>
        <v>26165.239999999758</v>
      </c>
    </row>
    <row r="156" spans="1:44" ht="15" thickBot="1" x14ac:dyDescent="0.25">
      <c r="A156" s="62" t="s">
        <v>332</v>
      </c>
      <c r="B156" s="62" t="s">
        <v>50</v>
      </c>
      <c r="C156" s="88">
        <v>3687</v>
      </c>
      <c r="D156" s="89" t="s">
        <v>963</v>
      </c>
      <c r="E156" s="278" t="s">
        <v>1637</v>
      </c>
      <c r="F156" s="279">
        <v>468818.32</v>
      </c>
      <c r="G156" s="279">
        <v>22198.400000000001</v>
      </c>
      <c r="H156" s="279">
        <v>155697.15</v>
      </c>
      <c r="I156" s="279"/>
      <c r="J156" s="278"/>
      <c r="K156" s="278">
        <v>1067761.3</v>
      </c>
      <c r="L156" s="278">
        <v>228553.62</v>
      </c>
      <c r="M156" s="278"/>
      <c r="N156" s="278"/>
      <c r="O156" s="280">
        <v>3000</v>
      </c>
      <c r="P156" s="280">
        <v>83932.26</v>
      </c>
      <c r="Q156" s="280"/>
      <c r="R156" s="280"/>
      <c r="S156" s="278"/>
      <c r="T156" s="278"/>
      <c r="U156" s="278">
        <v>255798.23</v>
      </c>
      <c r="V156" s="278">
        <v>2453318.4700000002</v>
      </c>
      <c r="W156" s="54">
        <v>723401.19</v>
      </c>
      <c r="X156" s="54"/>
      <c r="Y156" s="54">
        <v>898.25</v>
      </c>
      <c r="Z156" s="54"/>
      <c r="AA156" s="54">
        <v>552132</v>
      </c>
      <c r="AB156" s="54"/>
      <c r="AC156" s="54">
        <v>166557.31</v>
      </c>
      <c r="AD156" s="281">
        <v>710936</v>
      </c>
      <c r="AE156" s="281"/>
      <c r="AF156" s="281">
        <v>1800</v>
      </c>
      <c r="AG156" s="281"/>
      <c r="AH156" s="281">
        <v>564412.09</v>
      </c>
      <c r="AI156" s="281">
        <v>181602.15</v>
      </c>
      <c r="AJ156" s="281"/>
      <c r="AK156" s="281"/>
      <c r="AL156" s="281"/>
      <c r="AM156" s="85">
        <f t="shared" si="13"/>
        <v>646713.87</v>
      </c>
      <c r="AN156" s="21">
        <f t="shared" si="14"/>
        <v>86932.26</v>
      </c>
      <c r="AO156" s="86">
        <f t="shared" si="15"/>
        <v>559781.61</v>
      </c>
      <c r="AP156" s="24">
        <f t="shared" si="16"/>
        <v>1442988.75</v>
      </c>
      <c r="AQ156" s="25">
        <f t="shared" si="17"/>
        <v>1458750.2399999998</v>
      </c>
      <c r="AR156" s="16">
        <f t="shared" si="18"/>
        <v>-15761.489999999758</v>
      </c>
    </row>
    <row r="157" spans="1:44" ht="15" thickBot="1" x14ac:dyDescent="0.25">
      <c r="A157" s="62" t="s">
        <v>332</v>
      </c>
      <c r="B157" s="62" t="s">
        <v>50</v>
      </c>
      <c r="C157" s="88">
        <v>7013</v>
      </c>
      <c r="D157" s="89" t="s">
        <v>964</v>
      </c>
      <c r="E157" s="278" t="s">
        <v>1638</v>
      </c>
      <c r="F157" s="279">
        <v>610035.06999999995</v>
      </c>
      <c r="G157" s="279">
        <v>517743.23</v>
      </c>
      <c r="H157" s="279">
        <v>41198.26</v>
      </c>
      <c r="I157" s="279"/>
      <c r="J157" s="278"/>
      <c r="K157" s="278">
        <v>423465.26</v>
      </c>
      <c r="L157" s="278">
        <v>1585871.75</v>
      </c>
      <c r="M157" s="278"/>
      <c r="N157" s="278"/>
      <c r="O157" s="280">
        <v>16440</v>
      </c>
      <c r="P157" s="280">
        <v>205191.52</v>
      </c>
      <c r="Q157" s="280"/>
      <c r="R157" s="280"/>
      <c r="S157" s="278">
        <v>3100</v>
      </c>
      <c r="T157" s="278"/>
      <c r="U157" s="278">
        <v>-2455278.27</v>
      </c>
      <c r="V157" s="278">
        <v>4517827.99</v>
      </c>
      <c r="W157" s="54">
        <v>1207321.43</v>
      </c>
      <c r="X157" s="54">
        <v>108720</v>
      </c>
      <c r="Y157" s="54">
        <v>1048.55</v>
      </c>
      <c r="Z157" s="54"/>
      <c r="AA157" s="54">
        <v>985586</v>
      </c>
      <c r="AB157" s="54"/>
      <c r="AC157" s="54">
        <v>1158350.1100000001</v>
      </c>
      <c r="AD157" s="281">
        <v>1334116</v>
      </c>
      <c r="AE157" s="281"/>
      <c r="AF157" s="281">
        <v>1800</v>
      </c>
      <c r="AG157" s="281">
        <v>1640</v>
      </c>
      <c r="AH157" s="281">
        <v>828095.14</v>
      </c>
      <c r="AI157" s="281">
        <v>215395.62</v>
      </c>
      <c r="AJ157" s="281"/>
      <c r="AK157" s="281"/>
      <c r="AL157" s="281"/>
      <c r="AM157" s="85">
        <f t="shared" si="13"/>
        <v>1168976.5599999998</v>
      </c>
      <c r="AN157" s="21">
        <f t="shared" si="14"/>
        <v>221631.52</v>
      </c>
      <c r="AO157" s="86">
        <f t="shared" si="15"/>
        <v>947345.0399999998</v>
      </c>
      <c r="AP157" s="24">
        <f t="shared" si="16"/>
        <v>3461026.09</v>
      </c>
      <c r="AQ157" s="25">
        <f t="shared" si="17"/>
        <v>2381046.7600000002</v>
      </c>
      <c r="AR157" s="16">
        <f t="shared" si="18"/>
        <v>1079979.3299999996</v>
      </c>
    </row>
    <row r="158" spans="1:44" ht="15" thickBot="1" x14ac:dyDescent="0.25">
      <c r="A158" s="62" t="s">
        <v>332</v>
      </c>
      <c r="B158" s="62" t="s">
        <v>50</v>
      </c>
      <c r="C158" s="88">
        <v>4588</v>
      </c>
      <c r="D158" s="89" t="s">
        <v>965</v>
      </c>
      <c r="E158" s="278" t="s">
        <v>1639</v>
      </c>
      <c r="F158" s="279">
        <v>459890.26</v>
      </c>
      <c r="G158" s="279">
        <v>38153</v>
      </c>
      <c r="H158" s="279">
        <v>56801.279999999999</v>
      </c>
      <c r="I158" s="279"/>
      <c r="J158" s="278"/>
      <c r="K158" s="278">
        <v>760852.53</v>
      </c>
      <c r="L158" s="278">
        <v>185030.79</v>
      </c>
      <c r="M158" s="278"/>
      <c r="N158" s="278"/>
      <c r="O158" s="280">
        <v>0</v>
      </c>
      <c r="P158" s="280">
        <v>106536.55</v>
      </c>
      <c r="Q158" s="280"/>
      <c r="R158" s="280"/>
      <c r="S158" s="278"/>
      <c r="T158" s="278"/>
      <c r="U158" s="278">
        <v>254431.01</v>
      </c>
      <c r="V158" s="278">
        <v>3061336.79</v>
      </c>
      <c r="W158" s="54">
        <v>1159412</v>
      </c>
      <c r="X158" s="54"/>
      <c r="Y158" s="54">
        <v>739.99</v>
      </c>
      <c r="Z158" s="54"/>
      <c r="AA158" s="54">
        <v>788826.5</v>
      </c>
      <c r="AB158" s="54"/>
      <c r="AC158" s="54">
        <v>185178.4</v>
      </c>
      <c r="AD158" s="281">
        <v>1186286.5</v>
      </c>
      <c r="AE158" s="281"/>
      <c r="AF158" s="281">
        <v>1800</v>
      </c>
      <c r="AG158" s="281"/>
      <c r="AH158" s="281">
        <v>696430.11</v>
      </c>
      <c r="AI158" s="281">
        <v>173534.07999999999</v>
      </c>
      <c r="AJ158" s="281"/>
      <c r="AK158" s="281"/>
      <c r="AL158" s="281"/>
      <c r="AM158" s="85">
        <f t="shared" si="13"/>
        <v>554844.54</v>
      </c>
      <c r="AN158" s="21">
        <f t="shared" si="14"/>
        <v>106536.55</v>
      </c>
      <c r="AO158" s="86">
        <f t="shared" si="15"/>
        <v>448307.99000000005</v>
      </c>
      <c r="AP158" s="24">
        <f t="shared" si="16"/>
        <v>2134156.89</v>
      </c>
      <c r="AQ158" s="25">
        <f t="shared" si="17"/>
        <v>2058050.69</v>
      </c>
      <c r="AR158" s="16">
        <f t="shared" si="18"/>
        <v>76106.200000000186</v>
      </c>
    </row>
    <row r="159" spans="1:44" ht="15" thickBot="1" x14ac:dyDescent="0.25">
      <c r="A159" s="62" t="s">
        <v>332</v>
      </c>
      <c r="B159" s="62" t="s">
        <v>50</v>
      </c>
      <c r="C159" s="88">
        <v>2353</v>
      </c>
      <c r="D159" s="89" t="s">
        <v>966</v>
      </c>
      <c r="E159" s="278" t="s">
        <v>1640</v>
      </c>
      <c r="F159" s="279">
        <v>444112.72</v>
      </c>
      <c r="G159" s="279">
        <v>136436.45000000001</v>
      </c>
      <c r="H159" s="279">
        <v>345042.03</v>
      </c>
      <c r="I159" s="279"/>
      <c r="J159" s="278"/>
      <c r="K159" s="278">
        <v>1839708.39</v>
      </c>
      <c r="L159" s="278">
        <v>535164.44999999995</v>
      </c>
      <c r="M159" s="278"/>
      <c r="N159" s="278"/>
      <c r="O159" s="280"/>
      <c r="P159" s="280">
        <v>204783.39</v>
      </c>
      <c r="Q159" s="280"/>
      <c r="R159" s="280"/>
      <c r="S159" s="278"/>
      <c r="T159" s="278"/>
      <c r="U159" s="278">
        <v>183710.77</v>
      </c>
      <c r="V159" s="278">
        <v>2227904.62</v>
      </c>
      <c r="W159" s="54">
        <v>978685.13</v>
      </c>
      <c r="X159" s="54"/>
      <c r="Y159" s="54">
        <v>373.85</v>
      </c>
      <c r="Z159" s="54"/>
      <c r="AA159" s="54">
        <v>702704.8</v>
      </c>
      <c r="AB159" s="54"/>
      <c r="AC159" s="54">
        <v>134668.10999999999</v>
      </c>
      <c r="AD159" s="281">
        <v>1042174.8</v>
      </c>
      <c r="AE159" s="281"/>
      <c r="AF159" s="281">
        <v>10340</v>
      </c>
      <c r="AG159" s="281"/>
      <c r="AH159" s="281">
        <v>415227.33</v>
      </c>
      <c r="AI159" s="281">
        <v>61674.52</v>
      </c>
      <c r="AJ159" s="281"/>
      <c r="AK159" s="281"/>
      <c r="AL159" s="281"/>
      <c r="AM159" s="85">
        <f t="shared" si="13"/>
        <v>925591.2</v>
      </c>
      <c r="AN159" s="21">
        <f t="shared" si="14"/>
        <v>204783.39</v>
      </c>
      <c r="AO159" s="86">
        <f t="shared" si="15"/>
        <v>720807.80999999994</v>
      </c>
      <c r="AP159" s="24">
        <f t="shared" si="16"/>
        <v>1816431.8900000001</v>
      </c>
      <c r="AQ159" s="25">
        <f t="shared" si="17"/>
        <v>1529416.6500000001</v>
      </c>
      <c r="AR159" s="16">
        <f t="shared" si="18"/>
        <v>287015.24</v>
      </c>
    </row>
    <row r="160" spans="1:44" ht="15" thickBot="1" x14ac:dyDescent="0.25">
      <c r="A160" s="62" t="s">
        <v>332</v>
      </c>
      <c r="B160" s="62" t="s">
        <v>50</v>
      </c>
      <c r="C160" s="88">
        <v>3206</v>
      </c>
      <c r="D160" s="89" t="s">
        <v>967</v>
      </c>
      <c r="E160" s="278" t="s">
        <v>1641</v>
      </c>
      <c r="F160" s="279">
        <v>453460.2</v>
      </c>
      <c r="G160" s="279">
        <v>76803.100000000006</v>
      </c>
      <c r="H160" s="279">
        <v>237530.12</v>
      </c>
      <c r="I160" s="279"/>
      <c r="J160" s="278"/>
      <c r="K160" s="278">
        <v>1473334.79</v>
      </c>
      <c r="L160" s="278">
        <v>365597.38</v>
      </c>
      <c r="M160" s="278"/>
      <c r="N160" s="278"/>
      <c r="O160" s="280">
        <v>4000</v>
      </c>
      <c r="P160" s="280">
        <v>115257.99</v>
      </c>
      <c r="Q160" s="280"/>
      <c r="R160" s="280"/>
      <c r="S160" s="278"/>
      <c r="T160" s="278"/>
      <c r="U160" s="278">
        <v>173984.56</v>
      </c>
      <c r="V160" s="278">
        <v>1652500.79</v>
      </c>
      <c r="W160" s="54">
        <v>1109258.1000000001</v>
      </c>
      <c r="X160" s="54">
        <v>40000</v>
      </c>
      <c r="Y160" s="54">
        <v>636.09</v>
      </c>
      <c r="Z160" s="54"/>
      <c r="AA160" s="54">
        <v>385311.5</v>
      </c>
      <c r="AB160" s="54"/>
      <c r="AC160" s="54">
        <v>160664.91</v>
      </c>
      <c r="AD160" s="281">
        <v>840524.5</v>
      </c>
      <c r="AE160" s="281"/>
      <c r="AF160" s="281">
        <v>1800</v>
      </c>
      <c r="AG160" s="281"/>
      <c r="AH160" s="281">
        <v>461625.19</v>
      </c>
      <c r="AI160" s="281">
        <v>130090.79</v>
      </c>
      <c r="AJ160" s="281"/>
      <c r="AK160" s="281"/>
      <c r="AL160" s="281"/>
      <c r="AM160" s="85">
        <f t="shared" si="13"/>
        <v>767793.42</v>
      </c>
      <c r="AN160" s="21">
        <f t="shared" si="14"/>
        <v>119257.99</v>
      </c>
      <c r="AO160" s="86">
        <f t="shared" si="15"/>
        <v>648535.43000000005</v>
      </c>
      <c r="AP160" s="24">
        <f t="shared" si="16"/>
        <v>1695870.6</v>
      </c>
      <c r="AQ160" s="25">
        <f t="shared" si="17"/>
        <v>1434040.48</v>
      </c>
      <c r="AR160" s="16">
        <f t="shared" si="18"/>
        <v>261830.12000000011</v>
      </c>
    </row>
    <row r="161" spans="1:45" ht="15" thickBot="1" x14ac:dyDescent="0.25">
      <c r="A161" s="62" t="s">
        <v>332</v>
      </c>
      <c r="B161" s="62" t="s">
        <v>50</v>
      </c>
      <c r="C161" s="88">
        <v>2498</v>
      </c>
      <c r="D161" s="89" t="s">
        <v>968</v>
      </c>
      <c r="E161" s="278" t="s">
        <v>1642</v>
      </c>
      <c r="F161" s="279">
        <v>721689.49</v>
      </c>
      <c r="G161" s="279">
        <v>924.6</v>
      </c>
      <c r="H161" s="279">
        <v>28083</v>
      </c>
      <c r="I161" s="279"/>
      <c r="J161" s="278"/>
      <c r="K161" s="278">
        <v>1534253.15</v>
      </c>
      <c r="L161" s="278">
        <v>457903.82</v>
      </c>
      <c r="M161" s="278"/>
      <c r="N161" s="278"/>
      <c r="O161" s="280"/>
      <c r="P161" s="280">
        <v>149868.57</v>
      </c>
      <c r="Q161" s="280"/>
      <c r="R161" s="280"/>
      <c r="S161" s="278"/>
      <c r="T161" s="278"/>
      <c r="U161" s="278"/>
      <c r="V161" s="278">
        <v>2038406.69</v>
      </c>
      <c r="W161" s="54">
        <v>1170548.6599999999</v>
      </c>
      <c r="X161" s="54"/>
      <c r="Y161" s="54">
        <v>1445.51</v>
      </c>
      <c r="Z161" s="54"/>
      <c r="AA161" s="54">
        <v>595374.5</v>
      </c>
      <c r="AB161" s="54"/>
      <c r="AC161" s="54">
        <v>82552</v>
      </c>
      <c r="AD161" s="281">
        <v>849254.5</v>
      </c>
      <c r="AE161" s="281"/>
      <c r="AF161" s="281"/>
      <c r="AG161" s="281"/>
      <c r="AH161" s="281">
        <v>735247.77</v>
      </c>
      <c r="AI161" s="281">
        <v>286358.69</v>
      </c>
      <c r="AJ161" s="281"/>
      <c r="AK161" s="281"/>
      <c r="AL161" s="281"/>
      <c r="AM161" s="85">
        <f t="shared" si="13"/>
        <v>750697.09</v>
      </c>
      <c r="AN161" s="21">
        <f t="shared" si="14"/>
        <v>149868.57</v>
      </c>
      <c r="AO161" s="86">
        <f t="shared" si="15"/>
        <v>600828.52</v>
      </c>
      <c r="AP161" s="24">
        <f t="shared" si="16"/>
        <v>1849920.67</v>
      </c>
      <c r="AQ161" s="25">
        <f t="shared" si="17"/>
        <v>1870860.96</v>
      </c>
      <c r="AR161" s="16">
        <f t="shared" si="18"/>
        <v>-20940.290000000037</v>
      </c>
    </row>
    <row r="162" spans="1:45" ht="15" thickBot="1" x14ac:dyDescent="0.25">
      <c r="A162" s="62" t="s">
        <v>332</v>
      </c>
      <c r="B162" s="62" t="s">
        <v>50</v>
      </c>
      <c r="C162" s="88">
        <v>4052</v>
      </c>
      <c r="D162" s="89" t="s">
        <v>969</v>
      </c>
      <c r="E162" s="278" t="s">
        <v>1643</v>
      </c>
      <c r="F162" s="279">
        <v>479227.59</v>
      </c>
      <c r="G162" s="279">
        <v>34206.25</v>
      </c>
      <c r="H162" s="279">
        <v>52640.94</v>
      </c>
      <c r="I162" s="279"/>
      <c r="J162" s="278"/>
      <c r="K162" s="278">
        <v>1303499.67</v>
      </c>
      <c r="L162" s="278">
        <v>425436.27</v>
      </c>
      <c r="M162" s="278"/>
      <c r="N162" s="278"/>
      <c r="O162" s="280">
        <v>0</v>
      </c>
      <c r="P162" s="280">
        <v>80550</v>
      </c>
      <c r="Q162" s="280"/>
      <c r="R162" s="280"/>
      <c r="S162" s="278"/>
      <c r="T162" s="278"/>
      <c r="U162" s="278">
        <v>257459.32</v>
      </c>
      <c r="V162" s="278">
        <v>2546107.46</v>
      </c>
      <c r="W162" s="54">
        <v>1199082.75</v>
      </c>
      <c r="X162" s="54"/>
      <c r="Y162" s="54">
        <v>675.84</v>
      </c>
      <c r="Z162" s="54"/>
      <c r="AA162" s="54">
        <v>614999</v>
      </c>
      <c r="AB162" s="54"/>
      <c r="AC162" s="54">
        <v>172532.96</v>
      </c>
      <c r="AD162" s="281">
        <v>983982.25</v>
      </c>
      <c r="AE162" s="281"/>
      <c r="AF162" s="281">
        <v>1800</v>
      </c>
      <c r="AG162" s="281"/>
      <c r="AH162" s="281">
        <v>616822.80000000005</v>
      </c>
      <c r="AI162" s="281">
        <v>165058.72</v>
      </c>
      <c r="AJ162" s="281"/>
      <c r="AK162" s="281"/>
      <c r="AL162" s="281">
        <v>5580</v>
      </c>
      <c r="AM162" s="85">
        <f t="shared" si="13"/>
        <v>566074.78</v>
      </c>
      <c r="AN162" s="21">
        <f t="shared" si="14"/>
        <v>80550</v>
      </c>
      <c r="AO162" s="86">
        <f t="shared" si="15"/>
        <v>485524.78</v>
      </c>
      <c r="AP162" s="24">
        <f t="shared" si="16"/>
        <v>1987290.55</v>
      </c>
      <c r="AQ162" s="25">
        <f t="shared" si="17"/>
        <v>1773243.77</v>
      </c>
      <c r="AR162" s="16">
        <f t="shared" si="18"/>
        <v>214046.78000000003</v>
      </c>
    </row>
    <row r="163" spans="1:45" ht="15" thickBot="1" x14ac:dyDescent="0.25">
      <c r="A163" s="62" t="s">
        <v>332</v>
      </c>
      <c r="B163" s="62" t="s">
        <v>50</v>
      </c>
      <c r="C163" s="88">
        <v>2478</v>
      </c>
      <c r="D163" s="89" t="s">
        <v>970</v>
      </c>
      <c r="E163" s="278" t="s">
        <v>1644</v>
      </c>
      <c r="F163" s="279">
        <v>307982.24</v>
      </c>
      <c r="G163" s="279">
        <v>2015.88</v>
      </c>
      <c r="H163" s="279">
        <v>30700.560000000001</v>
      </c>
      <c r="I163" s="279"/>
      <c r="J163" s="278"/>
      <c r="K163" s="278">
        <v>485170.88</v>
      </c>
      <c r="L163" s="278">
        <v>429969.37</v>
      </c>
      <c r="M163" s="278"/>
      <c r="N163" s="278"/>
      <c r="O163" s="280">
        <v>4900</v>
      </c>
      <c r="P163" s="280">
        <v>79125.649999999994</v>
      </c>
      <c r="Q163" s="280"/>
      <c r="R163" s="280"/>
      <c r="S163" s="278"/>
      <c r="T163" s="278"/>
      <c r="U163" s="278">
        <v>162125.39000000001</v>
      </c>
      <c r="V163" s="278">
        <v>2320392.7599999998</v>
      </c>
      <c r="W163" s="54">
        <v>1031753.95</v>
      </c>
      <c r="X163" s="54">
        <v>20387</v>
      </c>
      <c r="Y163" s="54">
        <v>436.43</v>
      </c>
      <c r="Z163" s="54"/>
      <c r="AA163" s="54">
        <v>443866.5</v>
      </c>
      <c r="AB163" s="54"/>
      <c r="AC163" s="54">
        <v>128661.71</v>
      </c>
      <c r="AD163" s="281">
        <v>735126.5</v>
      </c>
      <c r="AE163" s="281"/>
      <c r="AF163" s="281">
        <v>1800</v>
      </c>
      <c r="AG163" s="281"/>
      <c r="AH163" s="281">
        <v>687474.01</v>
      </c>
      <c r="AI163" s="281">
        <v>183202.04</v>
      </c>
      <c r="AJ163" s="281"/>
      <c r="AK163" s="281"/>
      <c r="AL163" s="281"/>
      <c r="AM163" s="85">
        <f t="shared" si="13"/>
        <v>340698.68</v>
      </c>
      <c r="AN163" s="21">
        <f t="shared" si="14"/>
        <v>84025.65</v>
      </c>
      <c r="AO163" s="86">
        <f t="shared" si="15"/>
        <v>256673.03</v>
      </c>
      <c r="AP163" s="24">
        <f t="shared" si="16"/>
        <v>1625105.5899999999</v>
      </c>
      <c r="AQ163" s="25">
        <f t="shared" si="17"/>
        <v>1607602.55</v>
      </c>
      <c r="AR163" s="16">
        <f t="shared" si="18"/>
        <v>17503.039999999804</v>
      </c>
    </row>
    <row r="164" spans="1:45" ht="15" thickBot="1" x14ac:dyDescent="0.25">
      <c r="A164" s="62" t="s">
        <v>332</v>
      </c>
      <c r="B164" s="62" t="s">
        <v>50</v>
      </c>
      <c r="C164" s="88">
        <v>2353</v>
      </c>
      <c r="D164" s="89" t="s">
        <v>971</v>
      </c>
      <c r="E164" s="278" t="s">
        <v>1693</v>
      </c>
      <c r="F164" s="279">
        <v>692401.8</v>
      </c>
      <c r="G164" s="279">
        <v>18147</v>
      </c>
      <c r="H164" s="279">
        <v>103920.1</v>
      </c>
      <c r="I164" s="279"/>
      <c r="J164" s="278"/>
      <c r="K164" s="278">
        <v>1260257.1399999999</v>
      </c>
      <c r="L164" s="278">
        <v>557484.56999999995</v>
      </c>
      <c r="M164" s="278"/>
      <c r="N164" s="278"/>
      <c r="O164" s="280">
        <v>4000</v>
      </c>
      <c r="P164" s="280">
        <v>98407.4</v>
      </c>
      <c r="Q164" s="280"/>
      <c r="R164" s="280"/>
      <c r="S164" s="278"/>
      <c r="T164" s="278"/>
      <c r="U164" s="278">
        <v>262798.08000000002</v>
      </c>
      <c r="V164" s="278">
        <v>2754433.99</v>
      </c>
      <c r="W164" s="54">
        <v>1022391.23</v>
      </c>
      <c r="X164" s="54"/>
      <c r="Y164" s="54">
        <v>1294.1500000000001</v>
      </c>
      <c r="Z164" s="54"/>
      <c r="AA164" s="54">
        <v>608898.5</v>
      </c>
      <c r="AB164" s="54"/>
      <c r="AC164" s="54">
        <v>165914.10999999999</v>
      </c>
      <c r="AD164" s="281">
        <v>970188.5</v>
      </c>
      <c r="AE164" s="281"/>
      <c r="AF164" s="281">
        <v>1800</v>
      </c>
      <c r="AG164" s="281"/>
      <c r="AH164" s="281">
        <v>678836.1</v>
      </c>
      <c r="AI164" s="281">
        <v>214243.82</v>
      </c>
      <c r="AJ164" s="281"/>
      <c r="AK164" s="281"/>
      <c r="AL164" s="281">
        <v>5500</v>
      </c>
      <c r="AM164" s="85">
        <f t="shared" si="13"/>
        <v>814468.9</v>
      </c>
      <c r="AN164" s="21">
        <f t="shared" si="14"/>
        <v>102407.4</v>
      </c>
      <c r="AO164" s="86">
        <f t="shared" si="15"/>
        <v>712061.5</v>
      </c>
      <c r="AP164" s="24">
        <f t="shared" si="16"/>
        <v>1798497.9899999998</v>
      </c>
      <c r="AQ164" s="25">
        <f t="shared" si="17"/>
        <v>1870568.4200000002</v>
      </c>
      <c r="AR164" s="16">
        <f t="shared" si="18"/>
        <v>-72070.4300000004</v>
      </c>
    </row>
    <row r="165" spans="1:45" ht="15" thickBot="1" x14ac:dyDescent="0.25">
      <c r="A165" s="62" t="s">
        <v>332</v>
      </c>
      <c r="B165" s="62" t="s">
        <v>50</v>
      </c>
      <c r="C165" s="88">
        <v>5363</v>
      </c>
      <c r="D165" s="89" t="s">
        <v>972</v>
      </c>
      <c r="E165" s="278" t="s">
        <v>1697</v>
      </c>
      <c r="F165" s="279">
        <v>859070.9</v>
      </c>
      <c r="G165" s="279">
        <v>29784.6</v>
      </c>
      <c r="H165" s="279">
        <v>123575.18</v>
      </c>
      <c r="I165" s="279">
        <v>1997</v>
      </c>
      <c r="J165" s="278"/>
      <c r="K165" s="278">
        <v>548770</v>
      </c>
      <c r="L165" s="278">
        <v>312519.84000000003</v>
      </c>
      <c r="M165" s="278"/>
      <c r="N165" s="278"/>
      <c r="O165" s="280">
        <v>137380</v>
      </c>
      <c r="P165" s="280">
        <v>114327.26</v>
      </c>
      <c r="Q165" s="280">
        <v>16900</v>
      </c>
      <c r="R165" s="280"/>
      <c r="S165" s="278"/>
      <c r="T165" s="278"/>
      <c r="U165" s="278">
        <v>273847.40999999997</v>
      </c>
      <c r="V165" s="278">
        <v>4164121.7</v>
      </c>
      <c r="W165" s="54">
        <v>1219282.3999999999</v>
      </c>
      <c r="X165" s="54"/>
      <c r="Y165" s="54">
        <v>1477.18</v>
      </c>
      <c r="Z165" s="54"/>
      <c r="AA165" s="54">
        <v>1005186</v>
      </c>
      <c r="AB165" s="54"/>
      <c r="AC165" s="54">
        <v>186620.11</v>
      </c>
      <c r="AD165" s="281">
        <v>1329516</v>
      </c>
      <c r="AE165" s="281"/>
      <c r="AF165" s="281">
        <v>1800</v>
      </c>
      <c r="AG165" s="281"/>
      <c r="AH165" s="281">
        <v>812886.43</v>
      </c>
      <c r="AI165" s="281">
        <v>57464.19</v>
      </c>
      <c r="AJ165" s="281"/>
      <c r="AK165" s="281"/>
      <c r="AL165" s="281"/>
      <c r="AM165" s="85">
        <f t="shared" si="13"/>
        <v>1014427.6799999999</v>
      </c>
      <c r="AN165" s="21">
        <f t="shared" si="14"/>
        <v>268607.26</v>
      </c>
      <c r="AO165" s="86">
        <f t="shared" si="15"/>
        <v>745820.41999999993</v>
      </c>
      <c r="AP165" s="24">
        <f t="shared" si="16"/>
        <v>2412565.69</v>
      </c>
      <c r="AQ165" s="25">
        <f t="shared" si="17"/>
        <v>2201666.62</v>
      </c>
      <c r="AR165" s="16">
        <f t="shared" si="18"/>
        <v>210899.06999999983</v>
      </c>
    </row>
    <row r="166" spans="1:45" ht="15" thickBot="1" x14ac:dyDescent="0.25">
      <c r="A166" s="62" t="s">
        <v>332</v>
      </c>
      <c r="B166" s="62" t="s">
        <v>50</v>
      </c>
      <c r="C166" s="88">
        <v>2121</v>
      </c>
      <c r="D166" s="89" t="s">
        <v>973</v>
      </c>
      <c r="E166" s="278" t="s">
        <v>1701</v>
      </c>
      <c r="F166" s="279">
        <v>725836.80000000005</v>
      </c>
      <c r="G166" s="279">
        <v>4120.99</v>
      </c>
      <c r="H166" s="279">
        <v>303008.75</v>
      </c>
      <c r="I166" s="279"/>
      <c r="J166" s="278"/>
      <c r="K166" s="278">
        <v>1129093.5</v>
      </c>
      <c r="L166" s="278">
        <v>404955.88</v>
      </c>
      <c r="M166" s="278"/>
      <c r="N166" s="278"/>
      <c r="O166" s="280">
        <v>0</v>
      </c>
      <c r="P166" s="280">
        <v>100607.82</v>
      </c>
      <c r="Q166" s="280"/>
      <c r="R166" s="280">
        <v>0</v>
      </c>
      <c r="S166" s="278"/>
      <c r="T166" s="278"/>
      <c r="U166" s="278">
        <v>-59.02</v>
      </c>
      <c r="V166" s="278">
        <v>3254719.47</v>
      </c>
      <c r="W166" s="54">
        <v>1080759.1499999999</v>
      </c>
      <c r="X166" s="54">
        <v>154550</v>
      </c>
      <c r="Y166" s="54"/>
      <c r="Z166" s="54"/>
      <c r="AA166" s="54">
        <v>428337.6</v>
      </c>
      <c r="AB166" s="54"/>
      <c r="AC166" s="54">
        <v>155387.75</v>
      </c>
      <c r="AD166" s="281">
        <v>680447.6</v>
      </c>
      <c r="AE166" s="281"/>
      <c r="AF166" s="281">
        <v>8152</v>
      </c>
      <c r="AG166" s="281"/>
      <c r="AH166" s="281">
        <v>346702.9</v>
      </c>
      <c r="AI166" s="281">
        <v>182196.5</v>
      </c>
      <c r="AJ166" s="281"/>
      <c r="AK166" s="281"/>
      <c r="AL166" s="281">
        <v>2493.1</v>
      </c>
      <c r="AM166" s="85">
        <f t="shared" si="13"/>
        <v>1032966.54</v>
      </c>
      <c r="AN166" s="21">
        <f t="shared" si="14"/>
        <v>100607.82</v>
      </c>
      <c r="AO166" s="86">
        <f t="shared" si="15"/>
        <v>932358.72</v>
      </c>
      <c r="AP166" s="24">
        <f t="shared" si="16"/>
        <v>1819034.5</v>
      </c>
      <c r="AQ166" s="25">
        <f t="shared" si="17"/>
        <v>1219992.1000000001</v>
      </c>
      <c r="AR166" s="16">
        <f t="shared" si="18"/>
        <v>599042.39999999991</v>
      </c>
    </row>
    <row r="167" spans="1:45" ht="15" thickBot="1" x14ac:dyDescent="0.25">
      <c r="A167" s="62" t="s">
        <v>334</v>
      </c>
      <c r="B167" s="62" t="s">
        <v>51</v>
      </c>
      <c r="C167" s="88">
        <v>5006</v>
      </c>
      <c r="D167" s="89" t="s">
        <v>974</v>
      </c>
      <c r="E167" s="278" t="s">
        <v>1645</v>
      </c>
      <c r="F167" s="279">
        <v>556256.9</v>
      </c>
      <c r="G167" s="279">
        <v>261093.6</v>
      </c>
      <c r="H167" s="279">
        <v>68659.55</v>
      </c>
      <c r="I167" s="279"/>
      <c r="J167" s="278"/>
      <c r="K167" s="278">
        <v>630555.61</v>
      </c>
      <c r="L167" s="278">
        <v>557655.30000000005</v>
      </c>
      <c r="M167" s="278"/>
      <c r="N167" s="278"/>
      <c r="O167" s="280">
        <v>4000</v>
      </c>
      <c r="P167" s="280">
        <v>98386.75</v>
      </c>
      <c r="Q167" s="280"/>
      <c r="R167" s="280">
        <v>28.04</v>
      </c>
      <c r="S167" s="278"/>
      <c r="T167" s="278"/>
      <c r="U167" s="278">
        <v>-2724953.93</v>
      </c>
      <c r="V167" s="278">
        <v>4774273.9400000004</v>
      </c>
      <c r="W167" s="54">
        <v>970615.69</v>
      </c>
      <c r="X167" s="54"/>
      <c r="Y167" s="54">
        <v>1232.92</v>
      </c>
      <c r="Z167" s="54"/>
      <c r="AA167" s="54">
        <v>787258.5</v>
      </c>
      <c r="AB167" s="54"/>
      <c r="AC167" s="54">
        <v>18900</v>
      </c>
      <c r="AD167" s="281">
        <v>1092182.5</v>
      </c>
      <c r="AE167" s="281"/>
      <c r="AF167" s="281"/>
      <c r="AG167" s="281">
        <v>15340</v>
      </c>
      <c r="AH167" s="281">
        <v>459590.41</v>
      </c>
      <c r="AI167" s="281">
        <v>194852.04</v>
      </c>
      <c r="AJ167" s="281"/>
      <c r="AK167" s="281"/>
      <c r="AL167" s="281">
        <v>4120</v>
      </c>
      <c r="AM167" s="85">
        <f t="shared" si="13"/>
        <v>886010.05</v>
      </c>
      <c r="AN167" s="21">
        <f t="shared" si="14"/>
        <v>102414.79</v>
      </c>
      <c r="AO167" s="86">
        <f t="shared" si="15"/>
        <v>783595.26</v>
      </c>
      <c r="AP167" s="24">
        <f t="shared" si="16"/>
        <v>1778007.1099999999</v>
      </c>
      <c r="AQ167" s="25">
        <f t="shared" si="17"/>
        <v>1766084.95</v>
      </c>
      <c r="AR167" s="16">
        <f t="shared" si="18"/>
        <v>11922.159999999916</v>
      </c>
    </row>
    <row r="168" spans="1:45" ht="15" thickBot="1" x14ac:dyDescent="0.25">
      <c r="A168" s="62" t="s">
        <v>334</v>
      </c>
      <c r="B168" s="62" t="s">
        <v>51</v>
      </c>
      <c r="C168" s="88">
        <v>2343</v>
      </c>
      <c r="D168" s="89" t="s">
        <v>975</v>
      </c>
      <c r="E168" s="278" t="s">
        <v>1646</v>
      </c>
      <c r="F168" s="279">
        <v>292062.49</v>
      </c>
      <c r="G168" s="279">
        <v>14732.45</v>
      </c>
      <c r="H168" s="279">
        <v>32863.279999999999</v>
      </c>
      <c r="I168" s="279"/>
      <c r="J168" s="278"/>
      <c r="K168" s="278">
        <v>1005906.85</v>
      </c>
      <c r="L168" s="278">
        <v>531996.59</v>
      </c>
      <c r="M168" s="278"/>
      <c r="N168" s="278"/>
      <c r="O168" s="280">
        <v>4000</v>
      </c>
      <c r="P168" s="280">
        <v>70207.100000000006</v>
      </c>
      <c r="Q168" s="280"/>
      <c r="R168" s="280">
        <v>37.380000000000003</v>
      </c>
      <c r="S168" s="278"/>
      <c r="T168" s="278"/>
      <c r="U168" s="278">
        <v>-1407098.32</v>
      </c>
      <c r="V168" s="278">
        <v>3320080.98</v>
      </c>
      <c r="W168" s="54">
        <v>601308.79</v>
      </c>
      <c r="X168" s="54"/>
      <c r="Y168" s="54">
        <v>653</v>
      </c>
      <c r="Z168" s="54"/>
      <c r="AA168" s="54">
        <v>1060699.5</v>
      </c>
      <c r="AB168" s="54"/>
      <c r="AC168" s="54">
        <v>9900</v>
      </c>
      <c r="AD168" s="281">
        <v>1202879.5</v>
      </c>
      <c r="AE168" s="281"/>
      <c r="AF168" s="281"/>
      <c r="AG168" s="281">
        <v>14040</v>
      </c>
      <c r="AH168" s="281">
        <v>367508.06</v>
      </c>
      <c r="AI168" s="281">
        <v>166916.21</v>
      </c>
      <c r="AJ168" s="281"/>
      <c r="AK168" s="281"/>
      <c r="AL168" s="281"/>
      <c r="AM168" s="85">
        <f t="shared" si="13"/>
        <v>339658.22</v>
      </c>
      <c r="AN168" s="21">
        <f t="shared" si="14"/>
        <v>74244.48000000001</v>
      </c>
      <c r="AO168" s="86">
        <f t="shared" si="15"/>
        <v>265413.74</v>
      </c>
      <c r="AP168" s="24">
        <f t="shared" si="16"/>
        <v>1672561.29</v>
      </c>
      <c r="AQ168" s="25">
        <f t="shared" si="17"/>
        <v>1751343.77</v>
      </c>
      <c r="AR168" s="16">
        <f t="shared" si="18"/>
        <v>-78782.479999999981</v>
      </c>
    </row>
    <row r="169" spans="1:45" ht="15" thickBot="1" x14ac:dyDescent="0.25">
      <c r="A169" s="62" t="s">
        <v>334</v>
      </c>
      <c r="B169" s="62" t="s">
        <v>51</v>
      </c>
      <c r="C169" s="88">
        <v>2524</v>
      </c>
      <c r="D169" s="89" t="s">
        <v>976</v>
      </c>
      <c r="E169" s="278" t="s">
        <v>1647</v>
      </c>
      <c r="F169" s="279">
        <v>165072.76</v>
      </c>
      <c r="G169" s="279">
        <v>172220.71</v>
      </c>
      <c r="H169" s="279">
        <v>25168.35</v>
      </c>
      <c r="I169" s="279"/>
      <c r="J169" s="278"/>
      <c r="K169" s="278">
        <v>951036.24</v>
      </c>
      <c r="L169" s="278">
        <v>413805.8</v>
      </c>
      <c r="M169" s="278"/>
      <c r="N169" s="278"/>
      <c r="O169" s="280">
        <v>4000</v>
      </c>
      <c r="P169" s="280">
        <v>77771.850000000006</v>
      </c>
      <c r="Q169" s="280"/>
      <c r="R169" s="280">
        <v>37.380000000000003</v>
      </c>
      <c r="S169" s="278"/>
      <c r="T169" s="278"/>
      <c r="U169" s="278">
        <v>-438529.39</v>
      </c>
      <c r="V169" s="278">
        <v>2333757.04</v>
      </c>
      <c r="W169" s="54">
        <v>721660.68</v>
      </c>
      <c r="X169" s="54"/>
      <c r="Y169" s="54">
        <v>425.24</v>
      </c>
      <c r="Z169" s="54"/>
      <c r="AA169" s="54">
        <v>761999</v>
      </c>
      <c r="AB169" s="54"/>
      <c r="AC169" s="54">
        <v>38217.879999999997</v>
      </c>
      <c r="AD169" s="281">
        <v>981729</v>
      </c>
      <c r="AE169" s="281"/>
      <c r="AF169" s="281"/>
      <c r="AG169" s="281">
        <v>7640</v>
      </c>
      <c r="AH169" s="281">
        <v>542252.96</v>
      </c>
      <c r="AI169" s="281">
        <v>154871.85999999999</v>
      </c>
      <c r="AJ169" s="281"/>
      <c r="AK169" s="281"/>
      <c r="AL169" s="281">
        <v>2700</v>
      </c>
      <c r="AM169" s="85">
        <f t="shared" si="13"/>
        <v>362461.81999999995</v>
      </c>
      <c r="AN169" s="21">
        <f t="shared" si="14"/>
        <v>81809.23000000001</v>
      </c>
      <c r="AO169" s="86">
        <f t="shared" si="15"/>
        <v>280652.58999999997</v>
      </c>
      <c r="AP169" s="24">
        <f t="shared" si="16"/>
        <v>1522302.7999999998</v>
      </c>
      <c r="AQ169" s="25">
        <f t="shared" si="17"/>
        <v>1689193.8199999998</v>
      </c>
      <c r="AR169" s="16">
        <f t="shared" si="18"/>
        <v>-166891.02000000002</v>
      </c>
    </row>
    <row r="170" spans="1:45" ht="15" thickBot="1" x14ac:dyDescent="0.25">
      <c r="A170" s="62" t="s">
        <v>334</v>
      </c>
      <c r="B170" s="62" t="s">
        <v>51</v>
      </c>
      <c r="C170" s="88">
        <v>6272</v>
      </c>
      <c r="D170" s="89" t="s">
        <v>977</v>
      </c>
      <c r="E170" s="278" t="s">
        <v>1648</v>
      </c>
      <c r="F170" s="279">
        <v>893151.95</v>
      </c>
      <c r="G170" s="279">
        <v>206589.77</v>
      </c>
      <c r="H170" s="279">
        <v>31594.33</v>
      </c>
      <c r="I170" s="279"/>
      <c r="J170" s="278"/>
      <c r="K170" s="278">
        <v>135584.92000000001</v>
      </c>
      <c r="L170" s="278">
        <v>421950.61</v>
      </c>
      <c r="M170" s="278"/>
      <c r="N170" s="278"/>
      <c r="O170" s="280">
        <v>3000</v>
      </c>
      <c r="P170" s="280">
        <v>94463.84</v>
      </c>
      <c r="Q170" s="280"/>
      <c r="R170" s="280">
        <v>0</v>
      </c>
      <c r="S170" s="278"/>
      <c r="T170" s="278"/>
      <c r="U170" s="278">
        <v>-875209.87</v>
      </c>
      <c r="V170" s="278">
        <v>2500833.27</v>
      </c>
      <c r="W170" s="54">
        <v>1506722.22</v>
      </c>
      <c r="X170" s="54"/>
      <c r="Y170" s="54">
        <v>1796.8</v>
      </c>
      <c r="Z170" s="54"/>
      <c r="AA170" s="54">
        <v>744065</v>
      </c>
      <c r="AB170" s="54"/>
      <c r="AC170" s="54">
        <v>11900</v>
      </c>
      <c r="AD170" s="281">
        <v>1388335</v>
      </c>
      <c r="AE170" s="281"/>
      <c r="AF170" s="281"/>
      <c r="AG170" s="281">
        <v>7280</v>
      </c>
      <c r="AH170" s="281">
        <v>638329.28</v>
      </c>
      <c r="AI170" s="281">
        <v>108043.4</v>
      </c>
      <c r="AJ170" s="281"/>
      <c r="AK170" s="281"/>
      <c r="AL170" s="281">
        <v>3380</v>
      </c>
      <c r="AM170" s="85">
        <f t="shared" si="13"/>
        <v>1131336.05</v>
      </c>
      <c r="AN170" s="21">
        <f t="shared" si="14"/>
        <v>97463.84</v>
      </c>
      <c r="AO170" s="86">
        <f t="shared" si="15"/>
        <v>1033872.2100000001</v>
      </c>
      <c r="AP170" s="24">
        <f t="shared" si="16"/>
        <v>2264484.02</v>
      </c>
      <c r="AQ170" s="25">
        <f t="shared" si="17"/>
        <v>2145367.6800000002</v>
      </c>
      <c r="AR170" s="16">
        <f t="shared" si="18"/>
        <v>119116.33999999985</v>
      </c>
    </row>
    <row r="171" spans="1:45" ht="15" thickBot="1" x14ac:dyDescent="0.25">
      <c r="A171" s="62" t="s">
        <v>334</v>
      </c>
      <c r="B171" s="62" t="s">
        <v>51</v>
      </c>
      <c r="C171" s="88">
        <v>5818</v>
      </c>
      <c r="D171" s="89" t="s">
        <v>978</v>
      </c>
      <c r="E171" s="278" t="s">
        <v>1649</v>
      </c>
      <c r="F171" s="279">
        <v>1859897.13</v>
      </c>
      <c r="G171" s="279">
        <v>649956.59</v>
      </c>
      <c r="H171" s="279">
        <v>87888.28</v>
      </c>
      <c r="I171" s="279"/>
      <c r="J171" s="278"/>
      <c r="K171" s="278">
        <v>652235.66</v>
      </c>
      <c r="L171" s="278">
        <v>914720.12</v>
      </c>
      <c r="M171" s="278"/>
      <c r="N171" s="278"/>
      <c r="O171" s="280">
        <v>2570</v>
      </c>
      <c r="P171" s="280">
        <v>57549.69</v>
      </c>
      <c r="Q171" s="280"/>
      <c r="R171" s="280">
        <v>0</v>
      </c>
      <c r="S171" s="278"/>
      <c r="T171" s="278"/>
      <c r="U171" s="278">
        <v>1707129.44</v>
      </c>
      <c r="V171" s="278">
        <v>1757956.06</v>
      </c>
      <c r="W171" s="54">
        <v>1453250.98</v>
      </c>
      <c r="X171" s="54">
        <v>204270</v>
      </c>
      <c r="Y171" s="54">
        <v>3371.59</v>
      </c>
      <c r="Z171" s="54"/>
      <c r="AA171" s="54">
        <v>1163172.5</v>
      </c>
      <c r="AB171" s="54"/>
      <c r="AC171" s="54">
        <v>158115.53</v>
      </c>
      <c r="AD171" s="281">
        <v>1422457.5</v>
      </c>
      <c r="AE171" s="281"/>
      <c r="AF171" s="281"/>
      <c r="AG171" s="281">
        <v>13280</v>
      </c>
      <c r="AH171" s="281">
        <v>567569.29</v>
      </c>
      <c r="AI171" s="281">
        <v>245597.22</v>
      </c>
      <c r="AJ171" s="281"/>
      <c r="AK171" s="281"/>
      <c r="AL171" s="281"/>
      <c r="AM171" s="85">
        <f t="shared" si="13"/>
        <v>2597741.9999999995</v>
      </c>
      <c r="AN171" s="21">
        <f t="shared" si="14"/>
        <v>60119.69</v>
      </c>
      <c r="AO171" s="86">
        <f t="shared" si="15"/>
        <v>2537622.3099999996</v>
      </c>
      <c r="AP171" s="24">
        <f t="shared" si="16"/>
        <v>2982180.6</v>
      </c>
      <c r="AQ171" s="25">
        <f t="shared" si="17"/>
        <v>2248904.0100000002</v>
      </c>
      <c r="AR171" s="16">
        <f t="shared" si="18"/>
        <v>733276.58999999985</v>
      </c>
    </row>
    <row r="172" spans="1:45" ht="15" thickBot="1" x14ac:dyDescent="0.25">
      <c r="A172" s="62" t="s">
        <v>334</v>
      </c>
      <c r="B172" s="62" t="s">
        <v>51</v>
      </c>
      <c r="C172" s="88">
        <v>3371</v>
      </c>
      <c r="D172" s="89" t="s">
        <v>979</v>
      </c>
      <c r="E172" s="278" t="s">
        <v>1650</v>
      </c>
      <c r="F172" s="279">
        <v>436912.18</v>
      </c>
      <c r="G172" s="279">
        <v>198449.25</v>
      </c>
      <c r="H172" s="279">
        <v>39307.089999999997</v>
      </c>
      <c r="I172" s="279"/>
      <c r="J172" s="278"/>
      <c r="K172" s="278">
        <v>1044041.98</v>
      </c>
      <c r="L172" s="278">
        <v>198632.37</v>
      </c>
      <c r="M172" s="278"/>
      <c r="N172" s="278"/>
      <c r="O172" s="280">
        <v>3000</v>
      </c>
      <c r="P172" s="280">
        <v>70655.86</v>
      </c>
      <c r="Q172" s="280"/>
      <c r="R172" s="280">
        <v>283.39999999999998</v>
      </c>
      <c r="S172" s="278"/>
      <c r="T172" s="278"/>
      <c r="U172" s="278">
        <v>-312552.3</v>
      </c>
      <c r="V172" s="278">
        <v>2321876.0699999998</v>
      </c>
      <c r="W172" s="54">
        <v>799697.6</v>
      </c>
      <c r="X172" s="54">
        <v>45000</v>
      </c>
      <c r="Y172" s="54">
        <v>833.89</v>
      </c>
      <c r="Z172" s="54"/>
      <c r="AA172" s="54">
        <v>562569</v>
      </c>
      <c r="AB172" s="54"/>
      <c r="AC172" s="54">
        <v>5400</v>
      </c>
      <c r="AD172" s="281">
        <v>714504</v>
      </c>
      <c r="AE172" s="281"/>
      <c r="AF172" s="281"/>
      <c r="AG172" s="281">
        <v>3600</v>
      </c>
      <c r="AH172" s="281">
        <v>670458.88</v>
      </c>
      <c r="AI172" s="281">
        <v>160033.76999999999</v>
      </c>
      <c r="AJ172" s="281"/>
      <c r="AK172" s="281"/>
      <c r="AL172" s="281"/>
      <c r="AM172" s="85">
        <f t="shared" si="13"/>
        <v>674668.5199999999</v>
      </c>
      <c r="AN172" s="21">
        <f t="shared" si="14"/>
        <v>73939.259999999995</v>
      </c>
      <c r="AO172" s="86">
        <f t="shared" si="15"/>
        <v>600729.25999999989</v>
      </c>
      <c r="AP172" s="24">
        <f t="shared" si="16"/>
        <v>1413500.49</v>
      </c>
      <c r="AQ172" s="25">
        <f t="shared" si="17"/>
        <v>1548596.65</v>
      </c>
      <c r="AR172" s="16">
        <f t="shared" si="18"/>
        <v>-135096.15999999992</v>
      </c>
    </row>
    <row r="173" spans="1:45" ht="15" thickBot="1" x14ac:dyDescent="0.25">
      <c r="A173" s="62" t="s">
        <v>334</v>
      </c>
      <c r="B173" s="62" t="s">
        <v>51</v>
      </c>
      <c r="C173" s="88">
        <v>4485</v>
      </c>
      <c r="D173" s="89" t="s">
        <v>980</v>
      </c>
      <c r="E173" s="278" t="s">
        <v>1651</v>
      </c>
      <c r="F173" s="279">
        <v>550632.93999999994</v>
      </c>
      <c r="G173" s="279">
        <v>385165.3</v>
      </c>
      <c r="H173" s="279">
        <v>24543.89</v>
      </c>
      <c r="I173" s="279"/>
      <c r="J173" s="278"/>
      <c r="K173" s="278">
        <v>528157.85</v>
      </c>
      <c r="L173" s="278">
        <v>215227.42</v>
      </c>
      <c r="M173" s="278"/>
      <c r="N173" s="278"/>
      <c r="O173" s="280">
        <v>4000</v>
      </c>
      <c r="P173" s="280">
        <v>99173.37</v>
      </c>
      <c r="Q173" s="280"/>
      <c r="R173" s="280"/>
      <c r="S173" s="278"/>
      <c r="T173" s="278"/>
      <c r="U173" s="278">
        <v>-971843.44</v>
      </c>
      <c r="V173" s="278">
        <v>2694098.62</v>
      </c>
      <c r="W173" s="54">
        <v>1025028.68</v>
      </c>
      <c r="X173" s="54"/>
      <c r="Y173" s="54">
        <v>1265.72</v>
      </c>
      <c r="Z173" s="54"/>
      <c r="AA173" s="54">
        <v>580674.5</v>
      </c>
      <c r="AB173" s="54"/>
      <c r="AC173" s="54">
        <v>12600</v>
      </c>
      <c r="AD173" s="281">
        <v>838892</v>
      </c>
      <c r="AE173" s="281"/>
      <c r="AF173" s="281"/>
      <c r="AG173" s="281">
        <v>10240</v>
      </c>
      <c r="AH173" s="281">
        <v>662375.29</v>
      </c>
      <c r="AI173" s="281">
        <v>133729.26</v>
      </c>
      <c r="AJ173" s="281"/>
      <c r="AK173" s="281"/>
      <c r="AL173" s="281"/>
      <c r="AM173" s="85">
        <f t="shared" si="13"/>
        <v>960342.13</v>
      </c>
      <c r="AN173" s="21">
        <f t="shared" si="14"/>
        <v>103173.37</v>
      </c>
      <c r="AO173" s="86">
        <f t="shared" si="15"/>
        <v>857168.76</v>
      </c>
      <c r="AP173" s="24">
        <f t="shared" si="16"/>
        <v>1619568.9</v>
      </c>
      <c r="AQ173" s="25">
        <f t="shared" si="17"/>
        <v>1645236.55</v>
      </c>
      <c r="AR173" s="16">
        <f t="shared" si="18"/>
        <v>-25667.65000000014</v>
      </c>
    </row>
    <row r="174" spans="1:45" ht="15" thickBot="1" x14ac:dyDescent="0.25">
      <c r="A174" s="62" t="s">
        <v>334</v>
      </c>
      <c r="B174" s="62" t="s">
        <v>51</v>
      </c>
      <c r="C174" s="88">
        <v>2325</v>
      </c>
      <c r="D174" s="89" t="s">
        <v>981</v>
      </c>
      <c r="E174" s="278" t="s">
        <v>1691</v>
      </c>
      <c r="F174" s="279">
        <v>415349.09</v>
      </c>
      <c r="G174" s="279">
        <v>123261.75</v>
      </c>
      <c r="H174" s="279">
        <v>36022.9</v>
      </c>
      <c r="I174" s="279"/>
      <c r="J174" s="278"/>
      <c r="K174" s="278">
        <v>724526.88</v>
      </c>
      <c r="L174" s="278">
        <v>222163.9</v>
      </c>
      <c r="M174" s="278"/>
      <c r="N174" s="278"/>
      <c r="O174" s="280">
        <v>3500</v>
      </c>
      <c r="P174" s="280">
        <v>51550.54</v>
      </c>
      <c r="Q174" s="280"/>
      <c r="R174" s="280"/>
      <c r="S174" s="278"/>
      <c r="T174" s="278"/>
      <c r="U174" s="278">
        <v>-1198070.27</v>
      </c>
      <c r="V174" s="278">
        <v>2583494.75</v>
      </c>
      <c r="W174" s="54">
        <v>777509.78</v>
      </c>
      <c r="X174" s="54">
        <v>110000</v>
      </c>
      <c r="Y174" s="54">
        <v>489.64</v>
      </c>
      <c r="Z174" s="54"/>
      <c r="AA174" s="54">
        <v>227703</v>
      </c>
      <c r="AB174" s="54"/>
      <c r="AC174" s="54">
        <v>10800</v>
      </c>
      <c r="AD174" s="281">
        <v>492513</v>
      </c>
      <c r="AE174" s="281"/>
      <c r="AF174" s="281"/>
      <c r="AG174" s="281">
        <v>10840</v>
      </c>
      <c r="AH174" s="281">
        <v>375577.01</v>
      </c>
      <c r="AI174" s="281">
        <v>110030.91</v>
      </c>
      <c r="AJ174" s="281"/>
      <c r="AK174" s="281"/>
      <c r="AL174" s="281"/>
      <c r="AM174" s="85">
        <f t="shared" si="13"/>
        <v>574633.74000000011</v>
      </c>
      <c r="AN174" s="21">
        <f t="shared" si="14"/>
        <v>55050.54</v>
      </c>
      <c r="AO174" s="86">
        <f t="shared" si="15"/>
        <v>519583.20000000013</v>
      </c>
      <c r="AP174" s="24">
        <f t="shared" si="16"/>
        <v>1126502.42</v>
      </c>
      <c r="AQ174" s="25">
        <f t="shared" si="17"/>
        <v>988960.92</v>
      </c>
      <c r="AR174" s="16">
        <f t="shared" si="18"/>
        <v>137541.49999999988</v>
      </c>
    </row>
    <row r="175" spans="1:45" ht="15" thickBot="1" x14ac:dyDescent="0.25">
      <c r="A175" s="62" t="s">
        <v>334</v>
      </c>
      <c r="B175" s="62" t="s">
        <v>51</v>
      </c>
      <c r="C175" s="88">
        <v>1480</v>
      </c>
      <c r="D175" s="89" t="s">
        <v>982</v>
      </c>
      <c r="E175" s="278" t="s">
        <v>1702</v>
      </c>
      <c r="F175" s="279">
        <v>233568.89</v>
      </c>
      <c r="G175" s="279">
        <v>14295.15</v>
      </c>
      <c r="H175" s="279">
        <v>36268.720000000001</v>
      </c>
      <c r="I175" s="279"/>
      <c r="J175" s="278"/>
      <c r="K175" s="278">
        <v>1335365.24</v>
      </c>
      <c r="L175" s="278">
        <v>89503.34</v>
      </c>
      <c r="M175" s="278"/>
      <c r="N175" s="278"/>
      <c r="O175" s="280">
        <v>2000</v>
      </c>
      <c r="P175" s="280">
        <v>55727.9</v>
      </c>
      <c r="Q175" s="280"/>
      <c r="R175" s="280">
        <v>84.71</v>
      </c>
      <c r="S175" s="278"/>
      <c r="T175" s="278"/>
      <c r="U175" s="278">
        <v>-1099429.02</v>
      </c>
      <c r="V175" s="278">
        <v>2913433.4</v>
      </c>
      <c r="W175" s="54">
        <v>529086.89</v>
      </c>
      <c r="X175" s="54"/>
      <c r="Y175" s="54">
        <v>382.76</v>
      </c>
      <c r="Z175" s="54"/>
      <c r="AA175" s="54">
        <v>379480.5</v>
      </c>
      <c r="AB175" s="54"/>
      <c r="AC175" s="54">
        <v>18670.810000000001</v>
      </c>
      <c r="AD175" s="281">
        <v>495975.5</v>
      </c>
      <c r="AE175" s="281"/>
      <c r="AF175" s="281"/>
      <c r="AG175" s="281">
        <v>2120</v>
      </c>
      <c r="AH175" s="281">
        <v>353940.62</v>
      </c>
      <c r="AI175" s="281">
        <v>180893.49</v>
      </c>
      <c r="AJ175" s="281"/>
      <c r="AK175" s="281"/>
      <c r="AL175" s="281">
        <v>9000</v>
      </c>
      <c r="AM175" s="85">
        <f t="shared" si="13"/>
        <v>284132.76</v>
      </c>
      <c r="AN175" s="21">
        <f t="shared" si="14"/>
        <v>57812.61</v>
      </c>
      <c r="AO175" s="86">
        <f t="shared" si="15"/>
        <v>226320.15000000002</v>
      </c>
      <c r="AP175" s="24">
        <f t="shared" si="16"/>
        <v>927620.96000000008</v>
      </c>
      <c r="AQ175" s="25">
        <f t="shared" si="17"/>
        <v>1041929.61</v>
      </c>
      <c r="AR175" s="16">
        <f t="shared" si="18"/>
        <v>-114308.64999999991</v>
      </c>
    </row>
    <row r="176" spans="1:45" ht="15.75" thickBot="1" x14ac:dyDescent="0.3">
      <c r="A176" s="62" t="s">
        <v>335</v>
      </c>
      <c r="B176" s="62" t="s">
        <v>52</v>
      </c>
      <c r="C176" s="88">
        <v>8344</v>
      </c>
      <c r="D176" s="89" t="s">
        <v>983</v>
      </c>
      <c r="E176" s="278" t="s">
        <v>17</v>
      </c>
      <c r="F176" s="279">
        <v>1065728.3899999999</v>
      </c>
      <c r="G176" s="279">
        <v>37143.1</v>
      </c>
      <c r="H176" s="279">
        <v>202057.86</v>
      </c>
      <c r="I176" s="279"/>
      <c r="J176" s="278"/>
      <c r="K176" s="278">
        <v>1256258.01</v>
      </c>
      <c r="L176" s="278">
        <v>551330.9</v>
      </c>
      <c r="M176" s="278"/>
      <c r="N176" s="278"/>
      <c r="O176" s="280">
        <v>1230</v>
      </c>
      <c r="P176" s="280">
        <v>115046.37</v>
      </c>
      <c r="Q176" s="280"/>
      <c r="R176" s="280">
        <v>156.9</v>
      </c>
      <c r="S176" s="278"/>
      <c r="T176" s="278"/>
      <c r="U176" s="278">
        <v>1299165.24</v>
      </c>
      <c r="V176" s="278">
        <v>2535471.5499999998</v>
      </c>
      <c r="W176" s="54">
        <v>1875733.41</v>
      </c>
      <c r="X176" s="54"/>
      <c r="Y176" s="54">
        <v>2488.2399999999998</v>
      </c>
      <c r="Z176" s="54"/>
      <c r="AA176" s="54">
        <v>1112665</v>
      </c>
      <c r="AB176" s="54"/>
      <c r="AC176" s="54">
        <v>82000</v>
      </c>
      <c r="AD176" s="281">
        <v>1947145</v>
      </c>
      <c r="AE176" s="281"/>
      <c r="AF176" s="281">
        <v>10300</v>
      </c>
      <c r="AG176" s="281"/>
      <c r="AH176" s="281">
        <v>884804.14</v>
      </c>
      <c r="AI176" s="281">
        <v>225553.96</v>
      </c>
      <c r="AJ176" s="281"/>
      <c r="AK176" s="281"/>
      <c r="AL176" s="281"/>
      <c r="AM176" s="85">
        <f t="shared" si="13"/>
        <v>1304929.3500000001</v>
      </c>
      <c r="AN176" s="21">
        <f t="shared" si="14"/>
        <v>116433.26999999999</v>
      </c>
      <c r="AO176" s="86">
        <f t="shared" si="15"/>
        <v>1188496.08</v>
      </c>
      <c r="AP176" s="24">
        <f t="shared" si="16"/>
        <v>3072886.65</v>
      </c>
      <c r="AQ176" s="25">
        <f t="shared" si="17"/>
        <v>3067803.1</v>
      </c>
      <c r="AR176" s="16">
        <f t="shared" si="18"/>
        <v>5083.5499999998137</v>
      </c>
      <c r="AS176" s="73" t="s">
        <v>17</v>
      </c>
    </row>
    <row r="177" spans="1:45" ht="15.75" thickBot="1" x14ac:dyDescent="0.3">
      <c r="A177" s="62" t="s">
        <v>335</v>
      </c>
      <c r="B177" s="62" t="s">
        <v>52</v>
      </c>
      <c r="C177" s="88">
        <v>3901</v>
      </c>
      <c r="D177" s="89" t="s">
        <v>984</v>
      </c>
      <c r="E177" s="278" t="s">
        <v>18</v>
      </c>
      <c r="F177" s="279">
        <v>333510.61</v>
      </c>
      <c r="G177" s="279">
        <v>72600</v>
      </c>
      <c r="H177" s="279">
        <v>396795.93</v>
      </c>
      <c r="I177" s="279"/>
      <c r="J177" s="278"/>
      <c r="K177" s="278">
        <v>410318.4</v>
      </c>
      <c r="L177" s="278">
        <v>535412.56000000006</v>
      </c>
      <c r="M177" s="278"/>
      <c r="N177" s="278"/>
      <c r="O177" s="280">
        <v>3500</v>
      </c>
      <c r="P177" s="280">
        <v>77403.09</v>
      </c>
      <c r="Q177" s="280"/>
      <c r="R177" s="280">
        <v>201.77</v>
      </c>
      <c r="S177" s="278"/>
      <c r="T177" s="278"/>
      <c r="U177" s="278">
        <v>-1914124.73</v>
      </c>
      <c r="V177" s="278">
        <v>3491897.05</v>
      </c>
      <c r="W177" s="54">
        <v>1296026.21</v>
      </c>
      <c r="X177" s="54"/>
      <c r="Y177" s="54">
        <v>762.3</v>
      </c>
      <c r="Z177" s="54"/>
      <c r="AA177" s="54">
        <v>805959.5</v>
      </c>
      <c r="AB177" s="54"/>
      <c r="AC177" s="54">
        <v>58800</v>
      </c>
      <c r="AD177" s="281">
        <v>1300529.5</v>
      </c>
      <c r="AE177" s="281"/>
      <c r="AF177" s="281">
        <v>8210</v>
      </c>
      <c r="AG177" s="281"/>
      <c r="AH177" s="281">
        <v>511847.88</v>
      </c>
      <c r="AI177" s="281">
        <v>107014.31</v>
      </c>
      <c r="AJ177" s="281"/>
      <c r="AK177" s="281"/>
      <c r="AL177" s="281"/>
      <c r="AM177" s="85">
        <f t="shared" si="13"/>
        <v>802906.54</v>
      </c>
      <c r="AN177" s="21">
        <f t="shared" si="14"/>
        <v>81104.86</v>
      </c>
      <c r="AO177" s="86">
        <f t="shared" si="15"/>
        <v>721801.68</v>
      </c>
      <c r="AP177" s="24">
        <f t="shared" si="16"/>
        <v>2161548.0099999998</v>
      </c>
      <c r="AQ177" s="25">
        <f t="shared" si="17"/>
        <v>1927601.69</v>
      </c>
      <c r="AR177" s="16">
        <f t="shared" si="18"/>
        <v>233946.31999999983</v>
      </c>
      <c r="AS177" s="73" t="s">
        <v>18</v>
      </c>
    </row>
    <row r="178" spans="1:45" s="132" customFormat="1" ht="15.75" thickBot="1" x14ac:dyDescent="0.3">
      <c r="A178" s="62" t="s">
        <v>335</v>
      </c>
      <c r="B178" s="62" t="s">
        <v>52</v>
      </c>
      <c r="C178" s="88">
        <v>4653</v>
      </c>
      <c r="D178" s="89" t="s">
        <v>985</v>
      </c>
      <c r="E178" s="278" t="s">
        <v>1652</v>
      </c>
      <c r="F178" s="279">
        <v>846375.31</v>
      </c>
      <c r="G178" s="279">
        <v>41664.78</v>
      </c>
      <c r="H178" s="279">
        <v>177016.27</v>
      </c>
      <c r="I178" s="279"/>
      <c r="J178" s="278"/>
      <c r="K178" s="278">
        <v>10061070.91</v>
      </c>
      <c r="L178" s="278">
        <v>3034395.86</v>
      </c>
      <c r="M178" s="278"/>
      <c r="N178" s="278"/>
      <c r="O178" s="280">
        <v>0</v>
      </c>
      <c r="P178" s="280">
        <v>114329.46</v>
      </c>
      <c r="Q178" s="280"/>
      <c r="R178" s="280">
        <v>245.65</v>
      </c>
      <c r="S178" s="278"/>
      <c r="T178" s="278"/>
      <c r="U178" s="278">
        <v>475423.34</v>
      </c>
      <c r="V178" s="278">
        <v>2917750.69</v>
      </c>
      <c r="W178" s="54">
        <v>1066188.92</v>
      </c>
      <c r="X178" s="54">
        <v>1294987.33</v>
      </c>
      <c r="Y178" s="54">
        <v>1695.21</v>
      </c>
      <c r="Z178" s="54"/>
      <c r="AA178" s="54">
        <v>1734175.5</v>
      </c>
      <c r="AB178" s="54"/>
      <c r="AC178" s="54">
        <v>18762</v>
      </c>
      <c r="AD178" s="281">
        <v>2548473.5</v>
      </c>
      <c r="AE178" s="281"/>
      <c r="AF178" s="281">
        <v>500</v>
      </c>
      <c r="AG178" s="281">
        <v>760</v>
      </c>
      <c r="AH178" s="281">
        <v>1013519.16</v>
      </c>
      <c r="AI178" s="281">
        <v>1170844.72</v>
      </c>
      <c r="AJ178" s="281"/>
      <c r="AK178" s="281">
        <v>92474.31</v>
      </c>
      <c r="AL178" s="281"/>
      <c r="AM178" s="85">
        <f t="shared" si="13"/>
        <v>1065056.3600000001</v>
      </c>
      <c r="AN178" s="21">
        <f t="shared" si="14"/>
        <v>114575.11</v>
      </c>
      <c r="AO178" s="86">
        <f t="shared" si="15"/>
        <v>950481.25000000012</v>
      </c>
      <c r="AP178" s="24">
        <f t="shared" si="16"/>
        <v>4115808.96</v>
      </c>
      <c r="AQ178" s="25">
        <f t="shared" si="17"/>
        <v>4826571.6899999995</v>
      </c>
      <c r="AR178" s="133">
        <f t="shared" si="18"/>
        <v>-710762.72999999952</v>
      </c>
      <c r="AS178" s="134"/>
    </row>
    <row r="179" spans="1:45" ht="15.75" thickBot="1" x14ac:dyDescent="0.3">
      <c r="A179" s="62" t="s">
        <v>335</v>
      </c>
      <c r="B179" s="62" t="s">
        <v>52</v>
      </c>
      <c r="C179" s="88">
        <v>4479</v>
      </c>
      <c r="D179" s="89" t="s">
        <v>986</v>
      </c>
      <c r="E179" s="278" t="s">
        <v>19</v>
      </c>
      <c r="F179" s="279">
        <v>86028.62</v>
      </c>
      <c r="G179" s="279">
        <v>30200</v>
      </c>
      <c r="H179" s="279">
        <v>100720.15</v>
      </c>
      <c r="I179" s="279"/>
      <c r="J179" s="278"/>
      <c r="K179" s="278">
        <v>326009.09000000003</v>
      </c>
      <c r="L179" s="278">
        <v>430856.69</v>
      </c>
      <c r="M179" s="278"/>
      <c r="N179" s="278"/>
      <c r="O179" s="280">
        <v>2820</v>
      </c>
      <c r="P179" s="280">
        <v>159946.14000000001</v>
      </c>
      <c r="Q179" s="280"/>
      <c r="R179" s="280">
        <v>70000</v>
      </c>
      <c r="S179" s="278">
        <v>215000</v>
      </c>
      <c r="T179" s="278"/>
      <c r="U179" s="278">
        <v>-2591816.94</v>
      </c>
      <c r="V179" s="278">
        <v>3101018.9</v>
      </c>
      <c r="W179" s="54">
        <v>1290453.55</v>
      </c>
      <c r="X179" s="54">
        <v>130000</v>
      </c>
      <c r="Y179" s="54">
        <v>572.22</v>
      </c>
      <c r="Z179" s="54"/>
      <c r="AA179" s="54">
        <v>462283.5</v>
      </c>
      <c r="AB179" s="54"/>
      <c r="AC179" s="54">
        <v>58800</v>
      </c>
      <c r="AD179" s="281">
        <v>1067313.5</v>
      </c>
      <c r="AE179" s="281"/>
      <c r="AF179" s="281">
        <v>4885</v>
      </c>
      <c r="AG179" s="281"/>
      <c r="AH179" s="281">
        <v>594686.84</v>
      </c>
      <c r="AI179" s="281">
        <v>146406.35</v>
      </c>
      <c r="AJ179" s="281"/>
      <c r="AK179" s="281"/>
      <c r="AL179" s="281"/>
      <c r="AM179" s="85">
        <f t="shared" si="13"/>
        <v>216948.77</v>
      </c>
      <c r="AN179" s="21">
        <f t="shared" si="14"/>
        <v>232766.14</v>
      </c>
      <c r="AO179" s="86">
        <f t="shared" si="15"/>
        <v>-15817.370000000024</v>
      </c>
      <c r="AP179" s="24">
        <f t="shared" si="16"/>
        <v>1942109.27</v>
      </c>
      <c r="AQ179" s="25">
        <f t="shared" si="17"/>
        <v>1813291.69</v>
      </c>
      <c r="AR179" s="16">
        <f t="shared" si="18"/>
        <v>128817.58000000007</v>
      </c>
      <c r="AS179" s="87" t="s">
        <v>19</v>
      </c>
    </row>
    <row r="180" spans="1:45" ht="15.75" thickBot="1" x14ac:dyDescent="0.3">
      <c r="A180" s="62" t="s">
        <v>335</v>
      </c>
      <c r="B180" s="62" t="s">
        <v>52</v>
      </c>
      <c r="C180" s="88">
        <v>5054</v>
      </c>
      <c r="D180" s="89" t="s">
        <v>987</v>
      </c>
      <c r="E180" s="278" t="s">
        <v>20</v>
      </c>
      <c r="F180" s="279">
        <v>442560.42</v>
      </c>
      <c r="G180" s="279">
        <v>20159.11</v>
      </c>
      <c r="H180" s="279">
        <v>189701.43</v>
      </c>
      <c r="I180" s="279"/>
      <c r="J180" s="278"/>
      <c r="K180" s="278">
        <v>175731</v>
      </c>
      <c r="L180" s="278">
        <v>750396.01</v>
      </c>
      <c r="M180" s="278"/>
      <c r="N180" s="278"/>
      <c r="O180" s="280">
        <v>134600</v>
      </c>
      <c r="P180" s="280">
        <v>113148.82</v>
      </c>
      <c r="Q180" s="280">
        <v>70000</v>
      </c>
      <c r="R180" s="280">
        <v>751.39</v>
      </c>
      <c r="S180" s="278"/>
      <c r="T180" s="278"/>
      <c r="U180" s="278">
        <v>1660916.82</v>
      </c>
      <c r="V180" s="278">
        <v>254405.43</v>
      </c>
      <c r="W180" s="54">
        <v>1055307.33</v>
      </c>
      <c r="X180" s="54"/>
      <c r="Y180" s="54">
        <v>1639.17</v>
      </c>
      <c r="Z180" s="54"/>
      <c r="AA180" s="54">
        <v>1119021.7</v>
      </c>
      <c r="AB180" s="54"/>
      <c r="AC180" s="54">
        <v>62000</v>
      </c>
      <c r="AD180" s="281">
        <v>1471231.7</v>
      </c>
      <c r="AE180" s="281"/>
      <c r="AF180" s="281">
        <v>1100</v>
      </c>
      <c r="AG180" s="281"/>
      <c r="AH180" s="281">
        <v>365581.41</v>
      </c>
      <c r="AI180" s="281">
        <v>221167.46</v>
      </c>
      <c r="AJ180" s="281"/>
      <c r="AK180" s="281"/>
      <c r="AL180" s="281"/>
      <c r="AM180" s="85">
        <f t="shared" si="13"/>
        <v>652420.96</v>
      </c>
      <c r="AN180" s="21">
        <f t="shared" si="14"/>
        <v>318500.21000000002</v>
      </c>
      <c r="AO180" s="86">
        <f t="shared" si="15"/>
        <v>333920.74999999994</v>
      </c>
      <c r="AP180" s="24">
        <f t="shared" si="16"/>
        <v>2237968.2000000002</v>
      </c>
      <c r="AQ180" s="25">
        <f t="shared" si="17"/>
        <v>2059080.5699999998</v>
      </c>
      <c r="AR180" s="16">
        <f t="shared" si="18"/>
        <v>178887.63000000035</v>
      </c>
      <c r="AS180" s="73" t="s">
        <v>20</v>
      </c>
    </row>
    <row r="181" spans="1:45" ht="15.75" thickBot="1" x14ac:dyDescent="0.3">
      <c r="A181" s="62" t="s">
        <v>335</v>
      </c>
      <c r="B181" s="62" t="s">
        <v>52</v>
      </c>
      <c r="C181" s="88">
        <v>5698</v>
      </c>
      <c r="D181" s="89" t="s">
        <v>988</v>
      </c>
      <c r="E181" s="278" t="s">
        <v>21</v>
      </c>
      <c r="F181" s="279">
        <v>321953.81</v>
      </c>
      <c r="G181" s="279">
        <v>38489</v>
      </c>
      <c r="H181" s="279">
        <v>70579.95</v>
      </c>
      <c r="I181" s="279"/>
      <c r="J181" s="278"/>
      <c r="K181" s="278">
        <v>2489012.69</v>
      </c>
      <c r="L181" s="278">
        <v>357049.88</v>
      </c>
      <c r="M181" s="278"/>
      <c r="N181" s="278"/>
      <c r="O181" s="280">
        <v>154900</v>
      </c>
      <c r="P181" s="280">
        <v>116919.92</v>
      </c>
      <c r="Q181" s="280">
        <v>24000</v>
      </c>
      <c r="R181" s="280">
        <v>0</v>
      </c>
      <c r="S181" s="278"/>
      <c r="T181" s="278"/>
      <c r="U181" s="278">
        <v>-723193.01</v>
      </c>
      <c r="V181" s="278">
        <v>4470863.96</v>
      </c>
      <c r="W181" s="54">
        <v>1261625.42</v>
      </c>
      <c r="X181" s="54"/>
      <c r="Y181" s="54">
        <v>1066.98</v>
      </c>
      <c r="Z181" s="54"/>
      <c r="AA181" s="54">
        <v>1270557.1000000001</v>
      </c>
      <c r="AB181" s="54"/>
      <c r="AC181" s="54">
        <v>62000</v>
      </c>
      <c r="AD181" s="281">
        <v>1817677.1</v>
      </c>
      <c r="AE181" s="281"/>
      <c r="AF181" s="281">
        <v>6860</v>
      </c>
      <c r="AG181" s="281"/>
      <c r="AH181" s="281">
        <v>632532.30000000005</v>
      </c>
      <c r="AI181" s="281">
        <v>244029.83</v>
      </c>
      <c r="AJ181" s="281"/>
      <c r="AK181" s="281"/>
      <c r="AL181" s="281"/>
      <c r="AM181" s="85">
        <f t="shared" si="13"/>
        <v>431022.76</v>
      </c>
      <c r="AN181" s="21">
        <f t="shared" si="14"/>
        <v>295819.92</v>
      </c>
      <c r="AO181" s="86">
        <f t="shared" si="15"/>
        <v>135202.84000000003</v>
      </c>
      <c r="AP181" s="24">
        <f t="shared" si="16"/>
        <v>2595249.5</v>
      </c>
      <c r="AQ181" s="25">
        <f t="shared" si="17"/>
        <v>2701099.2300000004</v>
      </c>
      <c r="AR181" s="16">
        <f t="shared" si="18"/>
        <v>-105849.73000000045</v>
      </c>
      <c r="AS181" s="73" t="s">
        <v>21</v>
      </c>
    </row>
    <row r="182" spans="1:45" ht="15.75" thickBot="1" x14ac:dyDescent="0.3">
      <c r="A182" s="62" t="s">
        <v>335</v>
      </c>
      <c r="B182" s="62" t="s">
        <v>52</v>
      </c>
      <c r="C182" s="88">
        <v>5218</v>
      </c>
      <c r="D182" s="89" t="s">
        <v>989</v>
      </c>
      <c r="E182" s="278" t="s">
        <v>22</v>
      </c>
      <c r="F182" s="279">
        <v>562505.88</v>
      </c>
      <c r="G182" s="279">
        <v>41300.44</v>
      </c>
      <c r="H182" s="279">
        <v>181422.26</v>
      </c>
      <c r="I182" s="279"/>
      <c r="J182" s="278"/>
      <c r="K182" s="278">
        <v>432154.7</v>
      </c>
      <c r="L182" s="278">
        <v>583141.57999999996</v>
      </c>
      <c r="M182" s="278"/>
      <c r="N182" s="278"/>
      <c r="O182" s="280">
        <v>6000</v>
      </c>
      <c r="P182" s="280">
        <v>102115.4</v>
      </c>
      <c r="Q182" s="280">
        <v>68000</v>
      </c>
      <c r="R182" s="280">
        <v>4860.6099999999997</v>
      </c>
      <c r="S182" s="278"/>
      <c r="T182" s="278"/>
      <c r="U182" s="278">
        <v>378943.29</v>
      </c>
      <c r="V182" s="278">
        <v>1315785.06</v>
      </c>
      <c r="W182" s="54">
        <v>912439.16</v>
      </c>
      <c r="X182" s="54">
        <v>17000</v>
      </c>
      <c r="Y182" s="54">
        <v>1309</v>
      </c>
      <c r="Z182" s="54"/>
      <c r="AA182" s="54">
        <v>1497409.2</v>
      </c>
      <c r="AB182" s="54"/>
      <c r="AC182" s="54">
        <v>45950</v>
      </c>
      <c r="AD182" s="281">
        <v>1883151.2</v>
      </c>
      <c r="AE182" s="281"/>
      <c r="AF182" s="281">
        <v>15000</v>
      </c>
      <c r="AG182" s="281"/>
      <c r="AH182" s="281">
        <v>538036.88</v>
      </c>
      <c r="AI182" s="281">
        <v>18047.78</v>
      </c>
      <c r="AJ182" s="281"/>
      <c r="AK182" s="281"/>
      <c r="AL182" s="281"/>
      <c r="AM182" s="85">
        <f t="shared" si="13"/>
        <v>785228.58000000007</v>
      </c>
      <c r="AN182" s="21">
        <f t="shared" si="14"/>
        <v>180976.00999999998</v>
      </c>
      <c r="AO182" s="86">
        <f t="shared" si="15"/>
        <v>604252.57000000007</v>
      </c>
      <c r="AP182" s="24">
        <f t="shared" si="16"/>
        <v>2474107.36</v>
      </c>
      <c r="AQ182" s="25">
        <f t="shared" si="17"/>
        <v>2454235.86</v>
      </c>
      <c r="AR182" s="16">
        <f t="shared" si="18"/>
        <v>19871.5</v>
      </c>
      <c r="AS182" s="73" t="s">
        <v>22</v>
      </c>
    </row>
    <row r="183" spans="1:45" ht="15.75" thickBot="1" x14ac:dyDescent="0.3">
      <c r="A183" s="62" t="s">
        <v>335</v>
      </c>
      <c r="B183" s="62" t="s">
        <v>52</v>
      </c>
      <c r="C183" s="88">
        <v>6468</v>
      </c>
      <c r="D183" s="89" t="s">
        <v>990</v>
      </c>
      <c r="E183" s="278" t="s">
        <v>23</v>
      </c>
      <c r="F183" s="279">
        <v>455459.78</v>
      </c>
      <c r="G183" s="279">
        <v>12273.25</v>
      </c>
      <c r="H183" s="279">
        <v>266311.28000000003</v>
      </c>
      <c r="I183" s="279"/>
      <c r="J183" s="278"/>
      <c r="K183" s="278">
        <v>227592.33</v>
      </c>
      <c r="L183" s="278">
        <v>1159074.49</v>
      </c>
      <c r="M183" s="278"/>
      <c r="N183" s="278"/>
      <c r="O183" s="280">
        <v>2360</v>
      </c>
      <c r="P183" s="280">
        <v>79073.64</v>
      </c>
      <c r="Q183" s="280">
        <v>15000</v>
      </c>
      <c r="R183" s="280">
        <v>98218.81</v>
      </c>
      <c r="S183" s="278"/>
      <c r="T183" s="278"/>
      <c r="U183" s="278">
        <v>1019593.16</v>
      </c>
      <c r="V183" s="278">
        <v>1137972.49</v>
      </c>
      <c r="W183" s="54">
        <v>1158527.6000000001</v>
      </c>
      <c r="X183" s="54">
        <v>113290</v>
      </c>
      <c r="Y183" s="54">
        <v>944.5</v>
      </c>
      <c r="Z183" s="54"/>
      <c r="AA183" s="54">
        <v>975622.5</v>
      </c>
      <c r="AB183" s="54"/>
      <c r="AC183" s="54">
        <v>66000</v>
      </c>
      <c r="AD183" s="281">
        <v>1529902.5</v>
      </c>
      <c r="AE183" s="281"/>
      <c r="AF183" s="281">
        <v>12942</v>
      </c>
      <c r="AG183" s="281"/>
      <c r="AH183" s="281">
        <v>724535.57</v>
      </c>
      <c r="AI183" s="281">
        <v>218416.07</v>
      </c>
      <c r="AJ183" s="281"/>
      <c r="AK183" s="281"/>
      <c r="AL183" s="281"/>
      <c r="AM183" s="85">
        <f t="shared" si="13"/>
        <v>734044.31</v>
      </c>
      <c r="AN183" s="21">
        <f t="shared" si="14"/>
        <v>194652.45</v>
      </c>
      <c r="AO183" s="86">
        <f t="shared" si="15"/>
        <v>539391.8600000001</v>
      </c>
      <c r="AP183" s="24">
        <f t="shared" si="16"/>
        <v>2314384.6</v>
      </c>
      <c r="AQ183" s="25">
        <f t="shared" si="17"/>
        <v>2485796.1399999997</v>
      </c>
      <c r="AR183" s="16">
        <f t="shared" si="18"/>
        <v>-171411.53999999957</v>
      </c>
      <c r="AS183" s="73" t="s">
        <v>23</v>
      </c>
    </row>
    <row r="184" spans="1:45" ht="15.75" thickBot="1" x14ac:dyDescent="0.3">
      <c r="A184" s="62" t="s">
        <v>335</v>
      </c>
      <c r="B184" s="62" t="s">
        <v>52</v>
      </c>
      <c r="C184" s="88">
        <v>8206</v>
      </c>
      <c r="D184" s="89" t="s">
        <v>991</v>
      </c>
      <c r="E184" s="278" t="s">
        <v>24</v>
      </c>
      <c r="F184" s="279">
        <v>869371.17</v>
      </c>
      <c r="G184" s="279">
        <v>40155.25</v>
      </c>
      <c r="H184" s="279">
        <v>190239.56</v>
      </c>
      <c r="I184" s="279"/>
      <c r="J184" s="278"/>
      <c r="K184" s="278">
        <v>1057824.3799999999</v>
      </c>
      <c r="L184" s="278">
        <v>355409.61</v>
      </c>
      <c r="M184" s="278"/>
      <c r="N184" s="278"/>
      <c r="O184" s="280">
        <v>4500</v>
      </c>
      <c r="P184" s="280">
        <v>96515.72</v>
      </c>
      <c r="Q184" s="280">
        <v>25000</v>
      </c>
      <c r="R184" s="280">
        <v>487.85</v>
      </c>
      <c r="S184" s="278"/>
      <c r="T184" s="278"/>
      <c r="U184" s="278">
        <v>1446301.83</v>
      </c>
      <c r="V184" s="278">
        <v>1899168.01</v>
      </c>
      <c r="W184" s="54">
        <v>1587029.21</v>
      </c>
      <c r="X184" s="54"/>
      <c r="Y184" s="54">
        <v>1725.06</v>
      </c>
      <c r="Z184" s="54"/>
      <c r="AA184" s="54">
        <v>796393.3</v>
      </c>
      <c r="AB184" s="54"/>
      <c r="AC184" s="54">
        <v>73200</v>
      </c>
      <c r="AD184" s="281">
        <v>1512813.3</v>
      </c>
      <c r="AE184" s="281"/>
      <c r="AF184" s="281">
        <v>14130</v>
      </c>
      <c r="AG184" s="281"/>
      <c r="AH184" s="281">
        <v>651104.27</v>
      </c>
      <c r="AI184" s="281">
        <v>285089.45</v>
      </c>
      <c r="AJ184" s="281"/>
      <c r="AK184" s="281"/>
      <c r="AL184" s="281"/>
      <c r="AM184" s="85">
        <f t="shared" si="13"/>
        <v>1099765.98</v>
      </c>
      <c r="AN184" s="21">
        <f t="shared" si="14"/>
        <v>126503.57</v>
      </c>
      <c r="AO184" s="86">
        <f t="shared" si="15"/>
        <v>973262.40999999992</v>
      </c>
      <c r="AP184" s="24">
        <f t="shared" si="16"/>
        <v>2458347.5700000003</v>
      </c>
      <c r="AQ184" s="25">
        <f t="shared" si="17"/>
        <v>2463137.0200000005</v>
      </c>
      <c r="AR184" s="16">
        <f t="shared" si="18"/>
        <v>-4789.4500000001863</v>
      </c>
      <c r="AS184" s="73" t="s">
        <v>24</v>
      </c>
    </row>
    <row r="185" spans="1:45" ht="15.75" thickBot="1" x14ac:dyDescent="0.3">
      <c r="A185" s="62" t="s">
        <v>335</v>
      </c>
      <c r="B185" s="62" t="s">
        <v>52</v>
      </c>
      <c r="C185" s="88">
        <v>4682</v>
      </c>
      <c r="D185" s="89" t="s">
        <v>992</v>
      </c>
      <c r="E185" s="278" t="s">
        <v>25</v>
      </c>
      <c r="F185" s="279">
        <v>282085.44</v>
      </c>
      <c r="G185" s="279">
        <v>24081.37</v>
      </c>
      <c r="H185" s="279">
        <v>295434.96999999997</v>
      </c>
      <c r="I185" s="279"/>
      <c r="J185" s="278"/>
      <c r="K185" s="278">
        <v>924367.69</v>
      </c>
      <c r="L185" s="278">
        <v>343182.56</v>
      </c>
      <c r="M185" s="278"/>
      <c r="N185" s="278"/>
      <c r="O185" s="280">
        <v>4390</v>
      </c>
      <c r="P185" s="280">
        <v>99356.26</v>
      </c>
      <c r="Q185" s="280"/>
      <c r="R185" s="280">
        <v>0</v>
      </c>
      <c r="S185" s="278"/>
      <c r="T185" s="278"/>
      <c r="U185" s="278">
        <v>-1805299.22</v>
      </c>
      <c r="V185" s="278">
        <v>4128965.53</v>
      </c>
      <c r="W185" s="54">
        <v>1175186.69</v>
      </c>
      <c r="X185" s="54"/>
      <c r="Y185" s="54">
        <v>1039.26</v>
      </c>
      <c r="Z185" s="54"/>
      <c r="AA185" s="54">
        <v>570920.6</v>
      </c>
      <c r="AB185" s="54"/>
      <c r="AC185" s="54">
        <v>70600</v>
      </c>
      <c r="AD185" s="281">
        <v>1043445.45</v>
      </c>
      <c r="AE185" s="281"/>
      <c r="AF185" s="281">
        <v>10290</v>
      </c>
      <c r="AG185" s="281"/>
      <c r="AH185" s="281">
        <v>796640.11</v>
      </c>
      <c r="AI185" s="281">
        <v>134997.38</v>
      </c>
      <c r="AJ185" s="281"/>
      <c r="AK185" s="281">
        <v>7833.71</v>
      </c>
      <c r="AL185" s="281"/>
      <c r="AM185" s="85">
        <f t="shared" si="13"/>
        <v>601601.78</v>
      </c>
      <c r="AN185" s="21">
        <f t="shared" si="14"/>
        <v>103746.26</v>
      </c>
      <c r="AO185" s="86">
        <f t="shared" si="15"/>
        <v>497855.52</v>
      </c>
      <c r="AP185" s="24">
        <f t="shared" si="16"/>
        <v>1817746.5499999998</v>
      </c>
      <c r="AQ185" s="25">
        <f t="shared" si="17"/>
        <v>1993206.65</v>
      </c>
      <c r="AR185" s="16">
        <f t="shared" si="18"/>
        <v>-175460.10000000009</v>
      </c>
      <c r="AS185" s="73" t="s">
        <v>25</v>
      </c>
    </row>
    <row r="186" spans="1:45" ht="15.75" thickBot="1" x14ac:dyDescent="0.3">
      <c r="A186" s="62" t="s">
        <v>335</v>
      </c>
      <c r="B186" s="62" t="s">
        <v>52</v>
      </c>
      <c r="C186" s="88">
        <v>5558</v>
      </c>
      <c r="D186" s="89" t="s">
        <v>993</v>
      </c>
      <c r="E186" s="278" t="s">
        <v>26</v>
      </c>
      <c r="F186" s="279">
        <v>229759.2</v>
      </c>
      <c r="G186" s="279">
        <v>18993.080000000002</v>
      </c>
      <c r="H186" s="279">
        <v>211722.66</v>
      </c>
      <c r="I186" s="279"/>
      <c r="J186" s="278"/>
      <c r="K186" s="278">
        <v>356912.97</v>
      </c>
      <c r="L186" s="278">
        <v>490635.91</v>
      </c>
      <c r="M186" s="278"/>
      <c r="N186" s="278"/>
      <c r="O186" s="280">
        <v>25630</v>
      </c>
      <c r="P186" s="280">
        <v>80240.98</v>
      </c>
      <c r="Q186" s="280"/>
      <c r="R186" s="280"/>
      <c r="S186" s="278"/>
      <c r="T186" s="278"/>
      <c r="U186" s="278">
        <v>-219965.96</v>
      </c>
      <c r="V186" s="278">
        <v>1898710.57</v>
      </c>
      <c r="W186" s="54">
        <v>1017552.69</v>
      </c>
      <c r="X186" s="54"/>
      <c r="Y186" s="54">
        <v>772.65</v>
      </c>
      <c r="Z186" s="54"/>
      <c r="AA186" s="54">
        <v>1351167.7</v>
      </c>
      <c r="AB186" s="54"/>
      <c r="AC186" s="54">
        <v>385800</v>
      </c>
      <c r="AD186" s="281">
        <v>1847417.7</v>
      </c>
      <c r="AE186" s="281"/>
      <c r="AF186" s="281">
        <v>19430</v>
      </c>
      <c r="AG186" s="281"/>
      <c r="AH186" s="281">
        <v>517118.64</v>
      </c>
      <c r="AI186" s="281">
        <v>296519.67</v>
      </c>
      <c r="AJ186" s="281"/>
      <c r="AK186" s="281"/>
      <c r="AL186" s="281"/>
      <c r="AM186" s="85">
        <f t="shared" si="13"/>
        <v>460474.94000000006</v>
      </c>
      <c r="AN186" s="21">
        <f t="shared" si="14"/>
        <v>105870.98</v>
      </c>
      <c r="AO186" s="86">
        <f t="shared" si="15"/>
        <v>354603.96000000008</v>
      </c>
      <c r="AP186" s="24">
        <f t="shared" si="16"/>
        <v>2755293.04</v>
      </c>
      <c r="AQ186" s="25">
        <f t="shared" si="17"/>
        <v>2680486.0099999998</v>
      </c>
      <c r="AR186" s="16">
        <f t="shared" si="18"/>
        <v>74807.030000000261</v>
      </c>
      <c r="AS186" s="73" t="s">
        <v>26</v>
      </c>
    </row>
    <row r="187" spans="1:45" ht="15.75" thickBot="1" x14ac:dyDescent="0.3">
      <c r="A187" s="62" t="s">
        <v>335</v>
      </c>
      <c r="B187" s="62" t="s">
        <v>52</v>
      </c>
      <c r="C187" s="88">
        <v>4731</v>
      </c>
      <c r="D187" s="89" t="s">
        <v>994</v>
      </c>
      <c r="E187" s="278" t="s">
        <v>27</v>
      </c>
      <c r="F187" s="279">
        <v>339689.6</v>
      </c>
      <c r="G187" s="279">
        <v>32700</v>
      </c>
      <c r="H187" s="279">
        <v>53211.38</v>
      </c>
      <c r="I187" s="279"/>
      <c r="J187" s="278"/>
      <c r="K187" s="278">
        <v>280900.71000000002</v>
      </c>
      <c r="L187" s="278">
        <v>845911.35</v>
      </c>
      <c r="M187" s="278"/>
      <c r="N187" s="278"/>
      <c r="O187" s="280">
        <v>6872</v>
      </c>
      <c r="P187" s="280">
        <v>84349.43</v>
      </c>
      <c r="Q187" s="280">
        <v>4800</v>
      </c>
      <c r="R187" s="280">
        <v>67978</v>
      </c>
      <c r="S187" s="278"/>
      <c r="T187" s="278"/>
      <c r="U187" s="278">
        <v>-868106.99</v>
      </c>
      <c r="V187" s="278">
        <v>2242933.0699999998</v>
      </c>
      <c r="W187" s="54">
        <v>1067795.1200000001</v>
      </c>
      <c r="X187" s="54"/>
      <c r="Y187" s="54">
        <v>866.69</v>
      </c>
      <c r="Z187" s="54"/>
      <c r="AA187" s="54">
        <v>1198279.1000000001</v>
      </c>
      <c r="AB187" s="54"/>
      <c r="AC187" s="54">
        <v>60800</v>
      </c>
      <c r="AD187" s="281">
        <v>1634439.1</v>
      </c>
      <c r="AE187" s="281"/>
      <c r="AF187" s="281">
        <v>8930</v>
      </c>
      <c r="AG187" s="281"/>
      <c r="AH187" s="281">
        <v>487659.23</v>
      </c>
      <c r="AI187" s="281">
        <v>156515.6</v>
      </c>
      <c r="AJ187" s="281"/>
      <c r="AK187" s="281">
        <v>11720.45</v>
      </c>
      <c r="AL187" s="281"/>
      <c r="AM187" s="85">
        <f t="shared" si="13"/>
        <v>425600.98</v>
      </c>
      <c r="AN187" s="21">
        <f t="shared" si="14"/>
        <v>163999.43</v>
      </c>
      <c r="AO187" s="86">
        <f t="shared" si="15"/>
        <v>261601.55</v>
      </c>
      <c r="AP187" s="24">
        <f t="shared" si="16"/>
        <v>2327740.91</v>
      </c>
      <c r="AQ187" s="25">
        <f t="shared" si="17"/>
        <v>2299264.3800000004</v>
      </c>
      <c r="AR187" s="16">
        <f t="shared" si="18"/>
        <v>28476.529999999795</v>
      </c>
      <c r="AS187" s="73" t="s">
        <v>27</v>
      </c>
    </row>
    <row r="188" spans="1:45" ht="15.75" thickBot="1" x14ac:dyDescent="0.3">
      <c r="A188" s="62" t="s">
        <v>335</v>
      </c>
      <c r="B188" s="62" t="s">
        <v>52</v>
      </c>
      <c r="C188" s="88">
        <v>3338</v>
      </c>
      <c r="D188" s="89" t="s">
        <v>995</v>
      </c>
      <c r="E188" s="278" t="s">
        <v>1694</v>
      </c>
      <c r="F188" s="279">
        <v>244348.61</v>
      </c>
      <c r="G188" s="279">
        <v>20082.25</v>
      </c>
      <c r="H188" s="279">
        <v>132547.89000000001</v>
      </c>
      <c r="I188" s="279"/>
      <c r="J188" s="278"/>
      <c r="K188" s="278">
        <v>1009832.42</v>
      </c>
      <c r="L188" s="278">
        <v>480905.11</v>
      </c>
      <c r="M188" s="278"/>
      <c r="N188" s="278"/>
      <c r="O188" s="280">
        <v>2850</v>
      </c>
      <c r="P188" s="280">
        <v>67453.84</v>
      </c>
      <c r="Q188" s="280"/>
      <c r="R188" s="280">
        <v>0</v>
      </c>
      <c r="S188" s="278"/>
      <c r="T188" s="278"/>
      <c r="U188" s="278">
        <v>-1547489.15</v>
      </c>
      <c r="V188" s="278">
        <v>3605471.06</v>
      </c>
      <c r="W188" s="54">
        <v>1487270.6</v>
      </c>
      <c r="X188" s="54"/>
      <c r="Y188" s="54">
        <v>888.05</v>
      </c>
      <c r="Z188" s="54"/>
      <c r="AA188" s="54">
        <v>687330</v>
      </c>
      <c r="AB188" s="54"/>
      <c r="AC188" s="54">
        <v>2000</v>
      </c>
      <c r="AD188" s="281">
        <v>1162680</v>
      </c>
      <c r="AE188" s="281"/>
      <c r="AF188" s="281">
        <v>12380</v>
      </c>
      <c r="AG188" s="281"/>
      <c r="AH188" s="281">
        <v>446239.19</v>
      </c>
      <c r="AI188" s="281">
        <v>185322.31</v>
      </c>
      <c r="AJ188" s="281"/>
      <c r="AK188" s="281"/>
      <c r="AL188" s="281"/>
      <c r="AM188" s="85">
        <f t="shared" si="13"/>
        <v>396978.75</v>
      </c>
      <c r="AN188" s="21">
        <f t="shared" si="14"/>
        <v>70303.839999999997</v>
      </c>
      <c r="AO188" s="86">
        <f t="shared" si="15"/>
        <v>326674.91000000003</v>
      </c>
      <c r="AP188" s="24">
        <f t="shared" si="16"/>
        <v>2177488.6500000004</v>
      </c>
      <c r="AQ188" s="25">
        <f t="shared" si="17"/>
        <v>1806621.5</v>
      </c>
      <c r="AR188" s="16">
        <f t="shared" si="18"/>
        <v>370867.15000000037</v>
      </c>
      <c r="AS188" s="73" t="s">
        <v>29</v>
      </c>
    </row>
    <row r="189" spans="1:45" s="25" customFormat="1" ht="15" thickBot="1" x14ac:dyDescent="0.25">
      <c r="A189" s="62" t="s">
        <v>335</v>
      </c>
      <c r="B189" s="62" t="s">
        <v>52</v>
      </c>
      <c r="C189" s="88">
        <v>6544</v>
      </c>
      <c r="D189" s="89" t="s">
        <v>996</v>
      </c>
      <c r="E189" s="278" t="s">
        <v>29</v>
      </c>
      <c r="F189" s="279">
        <v>301784.92</v>
      </c>
      <c r="G189" s="279">
        <v>252507.05</v>
      </c>
      <c r="H189" s="279">
        <v>256081.57</v>
      </c>
      <c r="I189" s="279"/>
      <c r="J189" s="278"/>
      <c r="K189" s="278">
        <v>2311220.9300000002</v>
      </c>
      <c r="L189" s="278">
        <v>398058.44</v>
      </c>
      <c r="M189" s="278"/>
      <c r="N189" s="278"/>
      <c r="O189" s="280">
        <v>3500</v>
      </c>
      <c r="P189" s="280">
        <v>74277.820000000007</v>
      </c>
      <c r="Q189" s="280"/>
      <c r="R189" s="280">
        <v>46261.68</v>
      </c>
      <c r="S189" s="278"/>
      <c r="T189" s="278"/>
      <c r="U189" s="278">
        <v>193291.19</v>
      </c>
      <c r="V189" s="278">
        <v>3600900</v>
      </c>
      <c r="W189" s="54">
        <v>1062874.03</v>
      </c>
      <c r="X189" s="54"/>
      <c r="Y189" s="54">
        <v>876.79</v>
      </c>
      <c r="Z189" s="54"/>
      <c r="AA189" s="54">
        <v>878824.5</v>
      </c>
      <c r="AB189" s="54"/>
      <c r="AC189" s="54">
        <v>106700</v>
      </c>
      <c r="AD189" s="281">
        <v>1364764.5</v>
      </c>
      <c r="AE189" s="281"/>
      <c r="AF189" s="281">
        <v>9660</v>
      </c>
      <c r="AG189" s="281"/>
      <c r="AH189" s="281">
        <v>709294.91</v>
      </c>
      <c r="AI189" s="281">
        <v>262591.59000000003</v>
      </c>
      <c r="AJ189" s="281"/>
      <c r="AK189" s="281"/>
      <c r="AL189" s="281"/>
      <c r="AM189" s="85">
        <f t="shared" si="13"/>
        <v>810373.54</v>
      </c>
      <c r="AN189" s="21">
        <f t="shared" si="14"/>
        <v>124039.5</v>
      </c>
      <c r="AO189" s="86">
        <f t="shared" si="15"/>
        <v>686334.04</v>
      </c>
      <c r="AP189" s="24">
        <f t="shared" si="16"/>
        <v>2049275.32</v>
      </c>
      <c r="AQ189" s="25">
        <f t="shared" si="17"/>
        <v>2346311</v>
      </c>
      <c r="AR189" s="16">
        <f t="shared" si="18"/>
        <v>-297035.67999999993</v>
      </c>
      <c r="AS189" s="84"/>
    </row>
    <row r="190" spans="1:45" ht="15" thickBot="1" x14ac:dyDescent="0.25">
      <c r="A190" s="62" t="s">
        <v>336</v>
      </c>
      <c r="B190" s="62" t="s">
        <v>53</v>
      </c>
      <c r="C190" s="88">
        <v>2511</v>
      </c>
      <c r="D190" s="89" t="s">
        <v>997</v>
      </c>
      <c r="E190" s="278" t="s">
        <v>1653</v>
      </c>
      <c r="F190" s="279">
        <v>483006.34</v>
      </c>
      <c r="G190" s="279">
        <v>24528</v>
      </c>
      <c r="H190" s="279">
        <v>85374.68</v>
      </c>
      <c r="I190" s="279"/>
      <c r="J190" s="278"/>
      <c r="K190" s="278">
        <v>919626.55</v>
      </c>
      <c r="L190" s="278">
        <v>17909.57</v>
      </c>
      <c r="M190" s="278"/>
      <c r="N190" s="278"/>
      <c r="O190" s="280"/>
      <c r="P190" s="280">
        <v>140132</v>
      </c>
      <c r="Q190" s="280"/>
      <c r="R190" s="280">
        <v>3750</v>
      </c>
      <c r="S190" s="278"/>
      <c r="T190" s="278"/>
      <c r="U190" s="278">
        <v>204160.99</v>
      </c>
      <c r="V190" s="278">
        <v>2938659.03</v>
      </c>
      <c r="W190" s="54">
        <v>837860.81</v>
      </c>
      <c r="X190" s="54">
        <v>305050</v>
      </c>
      <c r="Y190" s="54">
        <v>520.87</v>
      </c>
      <c r="Z190" s="54"/>
      <c r="AA190" s="54">
        <v>889276.5</v>
      </c>
      <c r="AB190" s="54"/>
      <c r="AC190" s="54">
        <v>81740</v>
      </c>
      <c r="AD190" s="281">
        <v>1277826.5</v>
      </c>
      <c r="AE190" s="281"/>
      <c r="AF190" s="281"/>
      <c r="AG190" s="281"/>
      <c r="AH190" s="281">
        <v>362959.9</v>
      </c>
      <c r="AI190" s="281">
        <v>156382.73000000001</v>
      </c>
      <c r="AJ190" s="281"/>
      <c r="AK190" s="281"/>
      <c r="AL190" s="281">
        <v>4875</v>
      </c>
      <c r="AM190" s="85">
        <f t="shared" si="13"/>
        <v>592909.02</v>
      </c>
      <c r="AN190" s="21">
        <f t="shared" si="14"/>
        <v>143882</v>
      </c>
      <c r="AO190" s="86">
        <f t="shared" si="15"/>
        <v>449027.02</v>
      </c>
      <c r="AP190" s="24">
        <f t="shared" si="16"/>
        <v>2114448.1800000002</v>
      </c>
      <c r="AQ190" s="25">
        <f t="shared" si="17"/>
        <v>1802044.13</v>
      </c>
      <c r="AR190" s="16">
        <f t="shared" si="18"/>
        <v>312404.05000000028</v>
      </c>
      <c r="AS190" s="25"/>
    </row>
    <row r="191" spans="1:45" ht="15" thickBot="1" x14ac:dyDescent="0.25">
      <c r="A191" s="62" t="s">
        <v>336</v>
      </c>
      <c r="B191" s="62" t="s">
        <v>53</v>
      </c>
      <c r="C191" s="88">
        <v>3129</v>
      </c>
      <c r="D191" s="89" t="s">
        <v>998</v>
      </c>
      <c r="E191" s="278" t="s">
        <v>1654</v>
      </c>
      <c r="F191" s="279">
        <v>232811.3</v>
      </c>
      <c r="G191" s="279">
        <v>0</v>
      </c>
      <c r="H191" s="279">
        <v>158336.97</v>
      </c>
      <c r="I191" s="279"/>
      <c r="J191" s="278"/>
      <c r="K191" s="278">
        <v>1806359.83</v>
      </c>
      <c r="L191" s="278">
        <v>610734.43999999994</v>
      </c>
      <c r="M191" s="278"/>
      <c r="N191" s="278"/>
      <c r="O191" s="280"/>
      <c r="P191" s="280">
        <v>60945</v>
      </c>
      <c r="Q191" s="280"/>
      <c r="R191" s="280">
        <v>527.4</v>
      </c>
      <c r="S191" s="278"/>
      <c r="T191" s="278"/>
      <c r="U191" s="278"/>
      <c r="V191" s="278">
        <v>309271.51</v>
      </c>
      <c r="W191" s="54">
        <v>794426.41</v>
      </c>
      <c r="X191" s="54"/>
      <c r="Y191" s="54">
        <v>249.62</v>
      </c>
      <c r="Z191" s="54"/>
      <c r="AA191" s="54">
        <v>1017088.8</v>
      </c>
      <c r="AB191" s="54"/>
      <c r="AC191" s="54">
        <v>67000</v>
      </c>
      <c r="AD191" s="281">
        <v>1344972.8</v>
      </c>
      <c r="AE191" s="281"/>
      <c r="AF191" s="281"/>
      <c r="AG191" s="281"/>
      <c r="AH191" s="281">
        <v>364660.16</v>
      </c>
      <c r="AI191" s="281">
        <v>34053.760000000002</v>
      </c>
      <c r="AJ191" s="281"/>
      <c r="AK191" s="281"/>
      <c r="AL191" s="281"/>
      <c r="AM191" s="85">
        <f t="shared" si="13"/>
        <v>391148.27</v>
      </c>
      <c r="AN191" s="21">
        <f t="shared" si="14"/>
        <v>61472.4</v>
      </c>
      <c r="AO191" s="86">
        <f t="shared" si="15"/>
        <v>329675.87</v>
      </c>
      <c r="AP191" s="24">
        <f t="shared" si="16"/>
        <v>1878764.83</v>
      </c>
      <c r="AQ191" s="25">
        <f t="shared" si="17"/>
        <v>1743686.72</v>
      </c>
      <c r="AR191" s="16">
        <f t="shared" si="18"/>
        <v>135078.1100000001</v>
      </c>
    </row>
    <row r="192" spans="1:45" ht="15" thickBot="1" x14ac:dyDescent="0.25">
      <c r="A192" s="62" t="s">
        <v>336</v>
      </c>
      <c r="B192" s="62" t="s">
        <v>53</v>
      </c>
      <c r="C192" s="88">
        <v>5633</v>
      </c>
      <c r="D192" s="89" t="s">
        <v>999</v>
      </c>
      <c r="E192" s="278" t="s">
        <v>1655</v>
      </c>
      <c r="F192" s="279">
        <v>347438.23</v>
      </c>
      <c r="G192" s="279">
        <v>2400</v>
      </c>
      <c r="H192" s="279">
        <v>91313.25</v>
      </c>
      <c r="I192" s="279"/>
      <c r="J192" s="278"/>
      <c r="K192" s="278">
        <v>2859298.45</v>
      </c>
      <c r="L192" s="278">
        <v>422767.64</v>
      </c>
      <c r="M192" s="278"/>
      <c r="N192" s="278"/>
      <c r="O192" s="280">
        <v>0</v>
      </c>
      <c r="P192" s="280">
        <v>140877</v>
      </c>
      <c r="Q192" s="280"/>
      <c r="R192" s="280">
        <v>8098.69</v>
      </c>
      <c r="S192" s="278"/>
      <c r="T192" s="278"/>
      <c r="U192" s="278">
        <v>17493.09</v>
      </c>
      <c r="V192" s="278">
        <v>2920045.89</v>
      </c>
      <c r="W192" s="54">
        <v>1173143.1000000001</v>
      </c>
      <c r="X192" s="54"/>
      <c r="Y192" s="54">
        <v>429.77</v>
      </c>
      <c r="Z192" s="54"/>
      <c r="AA192" s="54">
        <v>1213411.5</v>
      </c>
      <c r="AB192" s="54"/>
      <c r="AC192" s="54">
        <v>77000</v>
      </c>
      <c r="AD192" s="281">
        <v>1684251.5</v>
      </c>
      <c r="AE192" s="281"/>
      <c r="AF192" s="281"/>
      <c r="AG192" s="281"/>
      <c r="AH192" s="281">
        <v>593719.35</v>
      </c>
      <c r="AI192" s="281">
        <v>249392.39</v>
      </c>
      <c r="AJ192" s="281"/>
      <c r="AK192" s="281"/>
      <c r="AL192" s="281"/>
      <c r="AM192" s="85">
        <f t="shared" si="13"/>
        <v>441151.48</v>
      </c>
      <c r="AN192" s="21">
        <f t="shared" si="14"/>
        <v>148975.69</v>
      </c>
      <c r="AO192" s="86">
        <f t="shared" si="15"/>
        <v>292175.78999999998</v>
      </c>
      <c r="AP192" s="24">
        <f t="shared" si="16"/>
        <v>2463984.37</v>
      </c>
      <c r="AQ192" s="25">
        <f t="shared" si="17"/>
        <v>2527363.2400000002</v>
      </c>
      <c r="AR192" s="16">
        <f t="shared" si="18"/>
        <v>-63378.870000000112</v>
      </c>
    </row>
    <row r="193" spans="1:44" ht="15" thickBot="1" x14ac:dyDescent="0.25">
      <c r="A193" s="62" t="s">
        <v>336</v>
      </c>
      <c r="B193" s="62" t="s">
        <v>53</v>
      </c>
      <c r="C193" s="88">
        <v>1850</v>
      </c>
      <c r="D193" s="89" t="s">
        <v>1000</v>
      </c>
      <c r="E193" s="278" t="s">
        <v>1656</v>
      </c>
      <c r="F193" s="279">
        <v>483080.29</v>
      </c>
      <c r="G193" s="279">
        <v>4755</v>
      </c>
      <c r="H193" s="279">
        <v>83318.42</v>
      </c>
      <c r="I193" s="279"/>
      <c r="J193" s="278"/>
      <c r="K193" s="278">
        <v>561646.19999999995</v>
      </c>
      <c r="L193" s="278">
        <v>453110.25</v>
      </c>
      <c r="M193" s="278"/>
      <c r="N193" s="278"/>
      <c r="O193" s="280">
        <v>2000</v>
      </c>
      <c r="P193" s="280">
        <v>70890</v>
      </c>
      <c r="Q193" s="280"/>
      <c r="R193" s="280">
        <v>135.87</v>
      </c>
      <c r="S193" s="278"/>
      <c r="T193" s="278"/>
      <c r="U193" s="278">
        <v>-1337693.8600000001</v>
      </c>
      <c r="V193" s="278">
        <v>2662416.9900000002</v>
      </c>
      <c r="W193" s="54">
        <v>892568.57</v>
      </c>
      <c r="X193" s="54"/>
      <c r="Y193" s="54">
        <v>586.15</v>
      </c>
      <c r="Z193" s="54"/>
      <c r="AA193" s="54">
        <v>507418</v>
      </c>
      <c r="AB193" s="54"/>
      <c r="AC193" s="54">
        <v>70140</v>
      </c>
      <c r="AD193" s="281">
        <v>812798</v>
      </c>
      <c r="AE193" s="281"/>
      <c r="AF193" s="281">
        <v>4000</v>
      </c>
      <c r="AG193" s="281">
        <v>1570</v>
      </c>
      <c r="AH193" s="281">
        <v>341922.14</v>
      </c>
      <c r="AI193" s="281">
        <v>95344.42</v>
      </c>
      <c r="AJ193" s="281"/>
      <c r="AK193" s="281"/>
      <c r="AL193" s="281"/>
      <c r="AM193" s="85">
        <f t="shared" si="13"/>
        <v>571153.71</v>
      </c>
      <c r="AN193" s="21">
        <f t="shared" si="14"/>
        <v>73025.87</v>
      </c>
      <c r="AO193" s="86">
        <f t="shared" si="15"/>
        <v>498127.83999999997</v>
      </c>
      <c r="AP193" s="24">
        <f t="shared" si="16"/>
        <v>1470712.72</v>
      </c>
      <c r="AQ193" s="25">
        <f t="shared" si="17"/>
        <v>1255634.56</v>
      </c>
      <c r="AR193" s="16">
        <f t="shared" si="18"/>
        <v>215078.15999999992</v>
      </c>
    </row>
    <row r="194" spans="1:44" ht="15" thickBot="1" x14ac:dyDescent="0.25">
      <c r="A194" s="62" t="s">
        <v>336</v>
      </c>
      <c r="B194" s="62" t="s">
        <v>53</v>
      </c>
      <c r="C194" s="88">
        <v>3330</v>
      </c>
      <c r="D194" s="89" t="s">
        <v>1001</v>
      </c>
      <c r="E194" s="278" t="s">
        <v>1657</v>
      </c>
      <c r="F194" s="279">
        <v>862079.42</v>
      </c>
      <c r="G194" s="279">
        <v>0</v>
      </c>
      <c r="H194" s="279">
        <v>38886.97</v>
      </c>
      <c r="I194" s="279"/>
      <c r="J194" s="278"/>
      <c r="K194" s="278">
        <v>401551.1</v>
      </c>
      <c r="L194" s="278">
        <v>234700.99</v>
      </c>
      <c r="M194" s="278"/>
      <c r="N194" s="278"/>
      <c r="O194" s="280">
        <v>500</v>
      </c>
      <c r="P194" s="280">
        <v>54874.53</v>
      </c>
      <c r="Q194" s="280"/>
      <c r="R194" s="280">
        <v>9.8000000000000007</v>
      </c>
      <c r="S194" s="278"/>
      <c r="T194" s="278"/>
      <c r="U194" s="278"/>
      <c r="V194" s="278">
        <v>2577037.9500000002</v>
      </c>
      <c r="W194" s="54">
        <v>990721.11</v>
      </c>
      <c r="X194" s="54"/>
      <c r="Y194" s="54">
        <v>1018.48</v>
      </c>
      <c r="Z194" s="54"/>
      <c r="AA194" s="54">
        <v>289688</v>
      </c>
      <c r="AB194" s="54"/>
      <c r="AC194" s="54">
        <v>42750</v>
      </c>
      <c r="AD194" s="281">
        <v>640420</v>
      </c>
      <c r="AE194" s="281"/>
      <c r="AF194" s="281">
        <v>4000</v>
      </c>
      <c r="AG194" s="281">
        <v>2090</v>
      </c>
      <c r="AH194" s="281">
        <v>297889.34000000003</v>
      </c>
      <c r="AI194" s="281">
        <v>109458.05</v>
      </c>
      <c r="AJ194" s="281"/>
      <c r="AK194" s="281"/>
      <c r="AL194" s="281">
        <v>7383</v>
      </c>
      <c r="AM194" s="85">
        <f t="shared" si="13"/>
        <v>900966.39</v>
      </c>
      <c r="AN194" s="21">
        <f t="shared" si="14"/>
        <v>55384.33</v>
      </c>
      <c r="AO194" s="86">
        <f t="shared" si="15"/>
        <v>845582.06</v>
      </c>
      <c r="AP194" s="24">
        <f t="shared" si="16"/>
        <v>1324177.5899999999</v>
      </c>
      <c r="AQ194" s="25">
        <f t="shared" si="17"/>
        <v>1061240.3900000001</v>
      </c>
      <c r="AR194" s="16">
        <f t="shared" si="18"/>
        <v>262937.19999999972</v>
      </c>
    </row>
    <row r="195" spans="1:44" ht="15" thickBot="1" x14ac:dyDescent="0.25">
      <c r="A195" s="62" t="s">
        <v>344</v>
      </c>
      <c r="B195" s="62" t="s">
        <v>54</v>
      </c>
      <c r="C195" s="88">
        <v>3397</v>
      </c>
      <c r="D195" s="89" t="s">
        <v>1002</v>
      </c>
      <c r="E195" s="278" t="s">
        <v>1658</v>
      </c>
      <c r="F195" s="279">
        <v>907421.69</v>
      </c>
      <c r="G195" s="279">
        <v>25824</v>
      </c>
      <c r="H195" s="279">
        <v>93530.32</v>
      </c>
      <c r="I195" s="279"/>
      <c r="J195" s="278"/>
      <c r="K195" s="278">
        <v>910375.54</v>
      </c>
      <c r="L195" s="278">
        <v>767266.51</v>
      </c>
      <c r="M195" s="278"/>
      <c r="N195" s="278"/>
      <c r="O195" s="280"/>
      <c r="P195" s="280">
        <v>21825</v>
      </c>
      <c r="Q195" s="280"/>
      <c r="R195" s="280">
        <v>85386</v>
      </c>
      <c r="S195" s="278"/>
      <c r="T195" s="278"/>
      <c r="U195" s="278">
        <v>175746.39</v>
      </c>
      <c r="V195" s="278">
        <v>2987149.95</v>
      </c>
      <c r="W195" s="54">
        <v>872172.77</v>
      </c>
      <c r="X195" s="54"/>
      <c r="Y195" s="54">
        <v>1400.94</v>
      </c>
      <c r="Z195" s="54"/>
      <c r="AA195" s="54">
        <v>474670</v>
      </c>
      <c r="AB195" s="54"/>
      <c r="AC195" s="54"/>
      <c r="AD195" s="281">
        <v>793380</v>
      </c>
      <c r="AE195" s="281"/>
      <c r="AF195" s="281"/>
      <c r="AG195" s="281"/>
      <c r="AH195" s="281">
        <v>487334.62</v>
      </c>
      <c r="AI195" s="281">
        <v>222322.41</v>
      </c>
      <c r="AJ195" s="281"/>
      <c r="AK195" s="281"/>
      <c r="AL195" s="281"/>
      <c r="AM195" s="85">
        <f t="shared" si="13"/>
        <v>1026776.01</v>
      </c>
      <c r="AN195" s="21">
        <f t="shared" si="14"/>
        <v>107211</v>
      </c>
      <c r="AO195" s="86">
        <f t="shared" si="15"/>
        <v>919565.01</v>
      </c>
      <c r="AP195" s="24">
        <f t="shared" si="16"/>
        <v>1348243.71</v>
      </c>
      <c r="AQ195" s="25">
        <f t="shared" si="17"/>
        <v>1503037.03</v>
      </c>
      <c r="AR195" s="16">
        <f t="shared" si="18"/>
        <v>-154793.32000000007</v>
      </c>
    </row>
    <row r="196" spans="1:44" ht="15" thickBot="1" x14ac:dyDescent="0.25">
      <c r="A196" s="62" t="s">
        <v>344</v>
      </c>
      <c r="B196" s="62" t="s">
        <v>54</v>
      </c>
      <c r="C196" s="88">
        <v>2599</v>
      </c>
      <c r="D196" s="89" t="s">
        <v>1003</v>
      </c>
      <c r="E196" s="278" t="s">
        <v>1659</v>
      </c>
      <c r="F196" s="279">
        <v>871116.59</v>
      </c>
      <c r="G196" s="279">
        <v>36202.120000000003</v>
      </c>
      <c r="H196" s="279">
        <v>104763.37</v>
      </c>
      <c r="I196" s="279"/>
      <c r="J196" s="278"/>
      <c r="K196" s="278">
        <v>3299538.93</v>
      </c>
      <c r="L196" s="278">
        <v>259690.53</v>
      </c>
      <c r="M196" s="278"/>
      <c r="N196" s="278"/>
      <c r="O196" s="280"/>
      <c r="P196" s="280"/>
      <c r="Q196" s="280"/>
      <c r="R196" s="280">
        <v>934.57</v>
      </c>
      <c r="S196" s="278"/>
      <c r="T196" s="278"/>
      <c r="U196" s="278">
        <v>170332.08</v>
      </c>
      <c r="V196" s="278">
        <v>2987149.95</v>
      </c>
      <c r="W196" s="54">
        <v>681819.32</v>
      </c>
      <c r="X196" s="54"/>
      <c r="Y196" s="54">
        <v>1343.06</v>
      </c>
      <c r="Z196" s="54"/>
      <c r="AA196" s="54">
        <v>890050</v>
      </c>
      <c r="AB196" s="54"/>
      <c r="AC196" s="54">
        <v>1280</v>
      </c>
      <c r="AD196" s="281">
        <v>952310</v>
      </c>
      <c r="AE196" s="281"/>
      <c r="AF196" s="281"/>
      <c r="AG196" s="281"/>
      <c r="AH196" s="281">
        <v>583837.76</v>
      </c>
      <c r="AI196" s="281">
        <v>2360.4</v>
      </c>
      <c r="AJ196" s="281"/>
      <c r="AK196" s="281"/>
      <c r="AL196" s="281"/>
      <c r="AM196" s="85">
        <f t="shared" ref="AM196:AM222" si="19">SUM(F196:I196)</f>
        <v>1012082.08</v>
      </c>
      <c r="AN196" s="21">
        <f t="shared" si="14"/>
        <v>934.57</v>
      </c>
      <c r="AO196" s="86">
        <f t="shared" si="15"/>
        <v>1011147.51</v>
      </c>
      <c r="AP196" s="24">
        <f t="shared" si="16"/>
        <v>1574492.38</v>
      </c>
      <c r="AQ196" s="25">
        <f t="shared" si="17"/>
        <v>1538508.16</v>
      </c>
      <c r="AR196" s="16">
        <f t="shared" si="18"/>
        <v>35984.219999999972</v>
      </c>
    </row>
    <row r="197" spans="1:44" ht="15" thickBot="1" x14ac:dyDescent="0.25">
      <c r="A197" s="62" t="s">
        <v>344</v>
      </c>
      <c r="B197" s="62" t="s">
        <v>54</v>
      </c>
      <c r="C197" s="88">
        <v>3184</v>
      </c>
      <c r="D197" s="89" t="s">
        <v>1004</v>
      </c>
      <c r="E197" s="278" t="s">
        <v>1660</v>
      </c>
      <c r="F197" s="279">
        <v>689207.68</v>
      </c>
      <c r="G197" s="279">
        <v>21800</v>
      </c>
      <c r="H197" s="279">
        <v>71261.05</v>
      </c>
      <c r="I197" s="279"/>
      <c r="J197" s="278"/>
      <c r="K197" s="278">
        <v>809193.28</v>
      </c>
      <c r="L197" s="278">
        <v>265812.8</v>
      </c>
      <c r="M197" s="278"/>
      <c r="N197" s="278"/>
      <c r="O197" s="280">
        <v>0</v>
      </c>
      <c r="P197" s="280">
        <v>40643</v>
      </c>
      <c r="Q197" s="280">
        <v>0</v>
      </c>
      <c r="R197" s="280"/>
      <c r="S197" s="278"/>
      <c r="T197" s="278"/>
      <c r="U197" s="278">
        <v>175179.6</v>
      </c>
      <c r="V197" s="278">
        <v>2090614.96</v>
      </c>
      <c r="W197" s="54">
        <v>610962.98</v>
      </c>
      <c r="X197" s="54"/>
      <c r="Y197" s="54">
        <v>1092.4000000000001</v>
      </c>
      <c r="Z197" s="54"/>
      <c r="AA197" s="54">
        <v>888757.4</v>
      </c>
      <c r="AB197" s="54"/>
      <c r="AC197" s="54">
        <v>63800</v>
      </c>
      <c r="AD197" s="281">
        <v>1268657.3999999999</v>
      </c>
      <c r="AE197" s="281"/>
      <c r="AF197" s="281"/>
      <c r="AG197" s="281"/>
      <c r="AH197" s="281">
        <v>329020.36</v>
      </c>
      <c r="AI197" s="281">
        <v>134981.6</v>
      </c>
      <c r="AJ197" s="281">
        <v>0</v>
      </c>
      <c r="AK197" s="281"/>
      <c r="AL197" s="281"/>
      <c r="AM197" s="85">
        <f t="shared" si="19"/>
        <v>782268.7300000001</v>
      </c>
      <c r="AN197" s="21">
        <f t="shared" ref="AN197:AN222" si="20">SUM(O197:R197)</f>
        <v>40643</v>
      </c>
      <c r="AO197" s="86">
        <f t="shared" ref="AO197:AO222" si="21">AM197-AN197</f>
        <v>741625.7300000001</v>
      </c>
      <c r="AP197" s="24">
        <f t="shared" ref="AP197:AP222" si="22">SUM(W197:AC197)</f>
        <v>1564612.78</v>
      </c>
      <c r="AQ197" s="25">
        <f t="shared" ref="AQ197:AQ222" si="23">SUM(AD197:AL197)</f>
        <v>1732659.3599999999</v>
      </c>
      <c r="AR197" s="16">
        <f t="shared" ref="AR197:AR222" si="24">AP197-AQ197</f>
        <v>-168046.57999999984</v>
      </c>
    </row>
    <row r="198" spans="1:44" ht="15" thickBot="1" x14ac:dyDescent="0.25">
      <c r="A198" s="62" t="s">
        <v>344</v>
      </c>
      <c r="B198" s="62" t="s">
        <v>54</v>
      </c>
      <c r="C198" s="88">
        <v>4760</v>
      </c>
      <c r="D198" s="89" t="s">
        <v>1005</v>
      </c>
      <c r="E198" s="278" t="s">
        <v>1661</v>
      </c>
      <c r="F198" s="279">
        <v>781153.23</v>
      </c>
      <c r="G198" s="279">
        <v>128404.02</v>
      </c>
      <c r="H198" s="279">
        <v>104301.77</v>
      </c>
      <c r="I198" s="279"/>
      <c r="J198" s="278"/>
      <c r="K198" s="278">
        <v>622188.49</v>
      </c>
      <c r="L198" s="278">
        <v>606202.48</v>
      </c>
      <c r="M198" s="278"/>
      <c r="N198" s="278"/>
      <c r="O198" s="280"/>
      <c r="P198" s="280">
        <v>40862.76</v>
      </c>
      <c r="Q198" s="280"/>
      <c r="R198" s="280">
        <v>420.24</v>
      </c>
      <c r="S198" s="278"/>
      <c r="T198" s="278"/>
      <c r="U198" s="278">
        <v>1750579.01</v>
      </c>
      <c r="V198" s="278">
        <v>433496.95</v>
      </c>
      <c r="W198" s="54">
        <v>993550.86</v>
      </c>
      <c r="X198" s="54"/>
      <c r="Y198" s="54">
        <v>1104.51</v>
      </c>
      <c r="Z198" s="54"/>
      <c r="AA198" s="54">
        <v>977140</v>
      </c>
      <c r="AB198" s="54"/>
      <c r="AC198" s="54"/>
      <c r="AD198" s="281">
        <v>1228690</v>
      </c>
      <c r="AE198" s="281"/>
      <c r="AF198" s="281">
        <v>6880</v>
      </c>
      <c r="AG198" s="281"/>
      <c r="AH198" s="281">
        <v>654511.97</v>
      </c>
      <c r="AI198" s="281">
        <v>49685.37</v>
      </c>
      <c r="AJ198" s="281"/>
      <c r="AK198" s="281"/>
      <c r="AL198" s="281"/>
      <c r="AM198" s="85">
        <f t="shared" si="19"/>
        <v>1013859.02</v>
      </c>
      <c r="AN198" s="21">
        <f t="shared" si="20"/>
        <v>41283</v>
      </c>
      <c r="AO198" s="86">
        <f t="shared" si="21"/>
        <v>972576.02</v>
      </c>
      <c r="AP198" s="24">
        <f t="shared" si="22"/>
        <v>1971795.37</v>
      </c>
      <c r="AQ198" s="25">
        <f t="shared" si="23"/>
        <v>1939767.34</v>
      </c>
      <c r="AR198" s="16">
        <f t="shared" si="24"/>
        <v>32028.030000000028</v>
      </c>
    </row>
    <row r="199" spans="1:44" ht="15" thickBot="1" x14ac:dyDescent="0.25">
      <c r="A199" s="62" t="s">
        <v>347</v>
      </c>
      <c r="B199" s="62" t="s">
        <v>55</v>
      </c>
      <c r="C199" s="88">
        <v>3288</v>
      </c>
      <c r="D199" s="89" t="s">
        <v>1006</v>
      </c>
      <c r="E199" s="278" t="s">
        <v>1662</v>
      </c>
      <c r="F199" s="279">
        <v>934145.1</v>
      </c>
      <c r="G199" s="279">
        <v>25347.45</v>
      </c>
      <c r="H199" s="279">
        <v>111222.5</v>
      </c>
      <c r="I199" s="279">
        <v>7374</v>
      </c>
      <c r="J199" s="278"/>
      <c r="K199" s="278">
        <v>901923.66</v>
      </c>
      <c r="L199" s="278">
        <v>359197.22</v>
      </c>
      <c r="M199" s="278"/>
      <c r="N199" s="278"/>
      <c r="O199" s="280">
        <v>0</v>
      </c>
      <c r="P199" s="280">
        <v>39319.919999999998</v>
      </c>
      <c r="Q199" s="280">
        <v>7640</v>
      </c>
      <c r="R199" s="280"/>
      <c r="S199" s="278"/>
      <c r="T199" s="278"/>
      <c r="U199" s="278">
        <v>-2077024.38</v>
      </c>
      <c r="V199" s="278">
        <v>4047651.72</v>
      </c>
      <c r="W199" s="54">
        <v>1027186.47</v>
      </c>
      <c r="X199" s="54"/>
      <c r="Y199" s="54">
        <v>1370.9</v>
      </c>
      <c r="Z199" s="54"/>
      <c r="AA199" s="54"/>
      <c r="AB199" s="54"/>
      <c r="AC199" s="54"/>
      <c r="AD199" s="281">
        <v>126200</v>
      </c>
      <c r="AE199" s="281"/>
      <c r="AF199" s="281">
        <v>2960</v>
      </c>
      <c r="AG199" s="281">
        <v>2744</v>
      </c>
      <c r="AH199" s="281">
        <v>354774.46</v>
      </c>
      <c r="AI199" s="281">
        <v>192754.24</v>
      </c>
      <c r="AJ199" s="281"/>
      <c r="AK199" s="281"/>
      <c r="AL199" s="281"/>
      <c r="AM199" s="85">
        <f t="shared" si="19"/>
        <v>1078089.0499999998</v>
      </c>
      <c r="AN199" s="21">
        <f t="shared" si="20"/>
        <v>46959.92</v>
      </c>
      <c r="AO199" s="86">
        <f t="shared" si="21"/>
        <v>1031129.1299999998</v>
      </c>
      <c r="AP199" s="24">
        <f t="shared" si="22"/>
        <v>1028557.37</v>
      </c>
      <c r="AQ199" s="25">
        <f t="shared" si="23"/>
        <v>679432.7</v>
      </c>
      <c r="AR199" s="16">
        <f t="shared" si="24"/>
        <v>349124.67000000004</v>
      </c>
    </row>
    <row r="200" spans="1:44" ht="15" thickBot="1" x14ac:dyDescent="0.25">
      <c r="A200" s="62" t="s">
        <v>347</v>
      </c>
      <c r="B200" s="62" t="s">
        <v>55</v>
      </c>
      <c r="C200" s="88">
        <v>2561</v>
      </c>
      <c r="D200" s="89" t="s">
        <v>1007</v>
      </c>
      <c r="E200" s="278" t="s">
        <v>1663</v>
      </c>
      <c r="F200" s="279">
        <v>673078.34</v>
      </c>
      <c r="G200" s="279">
        <v>18034.64</v>
      </c>
      <c r="H200" s="279">
        <v>46579.75</v>
      </c>
      <c r="I200" s="279">
        <v>0</v>
      </c>
      <c r="J200" s="278"/>
      <c r="K200" s="278">
        <v>917347.5</v>
      </c>
      <c r="L200" s="278">
        <v>274115.44</v>
      </c>
      <c r="M200" s="278"/>
      <c r="N200" s="278"/>
      <c r="O200" s="280">
        <v>3500</v>
      </c>
      <c r="P200" s="280">
        <v>76900.73</v>
      </c>
      <c r="Q200" s="280"/>
      <c r="R200" s="280"/>
      <c r="S200" s="278"/>
      <c r="T200" s="278"/>
      <c r="U200" s="278">
        <v>896501.63</v>
      </c>
      <c r="V200" s="278">
        <v>769808.6</v>
      </c>
      <c r="W200" s="54">
        <v>871730.5</v>
      </c>
      <c r="X200" s="54"/>
      <c r="Y200" s="54">
        <v>928.19</v>
      </c>
      <c r="Z200" s="54"/>
      <c r="AA200" s="54">
        <v>702684.5</v>
      </c>
      <c r="AB200" s="54"/>
      <c r="AC200" s="54"/>
      <c r="AD200" s="281">
        <v>868004.5</v>
      </c>
      <c r="AE200" s="281"/>
      <c r="AF200" s="281"/>
      <c r="AG200" s="281">
        <v>1000</v>
      </c>
      <c r="AH200" s="281">
        <v>324216.28999999998</v>
      </c>
      <c r="AI200" s="281">
        <v>107034.69</v>
      </c>
      <c r="AJ200" s="281"/>
      <c r="AK200" s="281"/>
      <c r="AL200" s="281"/>
      <c r="AM200" s="85">
        <f t="shared" si="19"/>
        <v>737692.73</v>
      </c>
      <c r="AN200" s="21">
        <f t="shared" si="20"/>
        <v>80400.73</v>
      </c>
      <c r="AO200" s="86">
        <f t="shared" si="21"/>
        <v>657292</v>
      </c>
      <c r="AP200" s="24">
        <f t="shared" si="22"/>
        <v>1575343.19</v>
      </c>
      <c r="AQ200" s="25">
        <f t="shared" si="23"/>
        <v>1300255.48</v>
      </c>
      <c r="AR200" s="16">
        <f t="shared" si="24"/>
        <v>275087.70999999996</v>
      </c>
    </row>
    <row r="201" spans="1:44" ht="15" thickBot="1" x14ac:dyDescent="0.25">
      <c r="A201" s="62" t="s">
        <v>347</v>
      </c>
      <c r="B201" s="62" t="s">
        <v>55</v>
      </c>
      <c r="C201" s="88">
        <v>3118</v>
      </c>
      <c r="D201" s="89" t="s">
        <v>1008</v>
      </c>
      <c r="E201" s="278" t="s">
        <v>1664</v>
      </c>
      <c r="F201" s="279">
        <v>493418.46</v>
      </c>
      <c r="G201" s="279">
        <v>145720.53</v>
      </c>
      <c r="H201" s="279">
        <v>102155.67</v>
      </c>
      <c r="I201" s="279">
        <v>0</v>
      </c>
      <c r="J201" s="278"/>
      <c r="K201" s="278">
        <v>1092247.74</v>
      </c>
      <c r="L201" s="278">
        <v>233335.16</v>
      </c>
      <c r="M201" s="278"/>
      <c r="N201" s="278"/>
      <c r="O201" s="280">
        <v>4500</v>
      </c>
      <c r="P201" s="280">
        <v>20700</v>
      </c>
      <c r="Q201" s="280">
        <v>57679</v>
      </c>
      <c r="R201" s="280"/>
      <c r="S201" s="278"/>
      <c r="T201" s="278"/>
      <c r="U201" s="278">
        <v>1847003.47</v>
      </c>
      <c r="V201" s="278"/>
      <c r="W201" s="54">
        <v>964026.58</v>
      </c>
      <c r="X201" s="54"/>
      <c r="Y201" s="54">
        <v>566.86</v>
      </c>
      <c r="Z201" s="54"/>
      <c r="AA201" s="54">
        <v>715988</v>
      </c>
      <c r="AB201" s="54"/>
      <c r="AC201" s="54"/>
      <c r="AD201" s="281">
        <v>906488</v>
      </c>
      <c r="AE201" s="281"/>
      <c r="AF201" s="281">
        <v>23616</v>
      </c>
      <c r="AG201" s="281"/>
      <c r="AH201" s="281">
        <v>506700.59</v>
      </c>
      <c r="AI201" s="281">
        <v>93068.76</v>
      </c>
      <c r="AJ201" s="281"/>
      <c r="AK201" s="281"/>
      <c r="AL201" s="281"/>
      <c r="AM201" s="85">
        <f t="shared" si="19"/>
        <v>741294.66</v>
      </c>
      <c r="AN201" s="21">
        <f t="shared" si="20"/>
        <v>82879</v>
      </c>
      <c r="AO201" s="86">
        <f t="shared" si="21"/>
        <v>658415.66</v>
      </c>
      <c r="AP201" s="24">
        <f t="shared" si="22"/>
        <v>1680581.44</v>
      </c>
      <c r="AQ201" s="25">
        <f t="shared" si="23"/>
        <v>1529873.35</v>
      </c>
      <c r="AR201" s="16">
        <f t="shared" si="24"/>
        <v>150708.08999999985</v>
      </c>
    </row>
    <row r="202" spans="1:44" ht="15" thickBot="1" x14ac:dyDescent="0.25">
      <c r="A202" s="62" t="s">
        <v>347</v>
      </c>
      <c r="B202" s="62" t="s">
        <v>55</v>
      </c>
      <c r="C202" s="88">
        <v>1408</v>
      </c>
      <c r="D202" s="89" t="s">
        <v>1009</v>
      </c>
      <c r="E202" s="278" t="s">
        <v>1665</v>
      </c>
      <c r="F202" s="279">
        <v>379369.36</v>
      </c>
      <c r="G202" s="279">
        <v>36253.230000000003</v>
      </c>
      <c r="H202" s="279">
        <v>49620.93</v>
      </c>
      <c r="I202" s="279">
        <v>0</v>
      </c>
      <c r="J202" s="278"/>
      <c r="K202" s="278">
        <v>884748.61</v>
      </c>
      <c r="L202" s="278">
        <v>561762.02</v>
      </c>
      <c r="M202" s="278"/>
      <c r="N202" s="278"/>
      <c r="O202" s="280">
        <v>11500</v>
      </c>
      <c r="P202" s="280">
        <v>49800</v>
      </c>
      <c r="Q202" s="280"/>
      <c r="R202" s="280"/>
      <c r="S202" s="278"/>
      <c r="T202" s="278"/>
      <c r="U202" s="278">
        <v>-659053.81999999995</v>
      </c>
      <c r="V202" s="278">
        <v>2464354.4300000002</v>
      </c>
      <c r="W202" s="54">
        <v>655574.4</v>
      </c>
      <c r="X202" s="54"/>
      <c r="Y202" s="54">
        <v>439.82</v>
      </c>
      <c r="Z202" s="54"/>
      <c r="AA202" s="54">
        <v>529224.5</v>
      </c>
      <c r="AB202" s="54"/>
      <c r="AC202" s="54">
        <v>156000</v>
      </c>
      <c r="AD202" s="281">
        <v>750354.5</v>
      </c>
      <c r="AE202" s="281"/>
      <c r="AF202" s="281">
        <v>2000</v>
      </c>
      <c r="AG202" s="281">
        <v>6440</v>
      </c>
      <c r="AH202" s="281">
        <v>229683.93</v>
      </c>
      <c r="AI202" s="281">
        <v>223595.75</v>
      </c>
      <c r="AJ202" s="281"/>
      <c r="AK202" s="281"/>
      <c r="AL202" s="281"/>
      <c r="AM202" s="85">
        <f t="shared" si="19"/>
        <v>465243.51999999996</v>
      </c>
      <c r="AN202" s="21">
        <f t="shared" si="20"/>
        <v>61300</v>
      </c>
      <c r="AO202" s="86">
        <f t="shared" si="21"/>
        <v>403943.51999999996</v>
      </c>
      <c r="AP202" s="24">
        <f t="shared" si="22"/>
        <v>1341238.72</v>
      </c>
      <c r="AQ202" s="25">
        <f t="shared" si="23"/>
        <v>1212074.18</v>
      </c>
      <c r="AR202" s="16">
        <f t="shared" si="24"/>
        <v>129164.54000000004</v>
      </c>
    </row>
    <row r="203" spans="1:44" ht="15" thickBot="1" x14ac:dyDescent="0.25">
      <c r="A203" s="62" t="s">
        <v>347</v>
      </c>
      <c r="B203" s="62" t="s">
        <v>55</v>
      </c>
      <c r="C203" s="88">
        <v>1888</v>
      </c>
      <c r="D203" s="89" t="s">
        <v>1010</v>
      </c>
      <c r="E203" s="278" t="s">
        <v>1666</v>
      </c>
      <c r="F203" s="279">
        <v>679044.56</v>
      </c>
      <c r="G203" s="279">
        <v>0</v>
      </c>
      <c r="H203" s="279">
        <v>143764.26999999999</v>
      </c>
      <c r="I203" s="279"/>
      <c r="J203" s="278"/>
      <c r="K203" s="278">
        <v>1448686.68</v>
      </c>
      <c r="L203" s="278">
        <v>410324.47999999998</v>
      </c>
      <c r="M203" s="278"/>
      <c r="N203" s="278"/>
      <c r="O203" s="280">
        <v>33464</v>
      </c>
      <c r="P203" s="280">
        <v>63666</v>
      </c>
      <c r="Q203" s="280"/>
      <c r="R203" s="280"/>
      <c r="S203" s="278"/>
      <c r="T203" s="278"/>
      <c r="U203" s="278">
        <v>1077566.33</v>
      </c>
      <c r="V203" s="278">
        <v>1488605.78</v>
      </c>
      <c r="W203" s="54">
        <v>815900.59</v>
      </c>
      <c r="X203" s="54"/>
      <c r="Y203" s="54">
        <v>881.83</v>
      </c>
      <c r="Z203" s="54"/>
      <c r="AA203" s="54">
        <v>839447</v>
      </c>
      <c r="AB203" s="54"/>
      <c r="AC203" s="54"/>
      <c r="AD203" s="281">
        <v>1069627</v>
      </c>
      <c r="AE203" s="281"/>
      <c r="AF203" s="281">
        <v>2320</v>
      </c>
      <c r="AG203" s="281">
        <v>2000</v>
      </c>
      <c r="AH203" s="281">
        <v>323865.42</v>
      </c>
      <c r="AI203" s="281">
        <v>219437.12</v>
      </c>
      <c r="AJ203" s="281"/>
      <c r="AK203" s="281"/>
      <c r="AL203" s="281"/>
      <c r="AM203" s="85">
        <f t="shared" si="19"/>
        <v>822808.83000000007</v>
      </c>
      <c r="AN203" s="21">
        <f t="shared" si="20"/>
        <v>97130</v>
      </c>
      <c r="AO203" s="86">
        <f t="shared" si="21"/>
        <v>725678.83000000007</v>
      </c>
      <c r="AP203" s="24">
        <f t="shared" si="22"/>
        <v>1656229.42</v>
      </c>
      <c r="AQ203" s="25">
        <f t="shared" si="23"/>
        <v>1617249.54</v>
      </c>
      <c r="AR203" s="16">
        <f t="shared" si="24"/>
        <v>38979.879999999888</v>
      </c>
    </row>
    <row r="204" spans="1:44" ht="15" thickBot="1" x14ac:dyDescent="0.25">
      <c r="A204" s="62" t="s">
        <v>347</v>
      </c>
      <c r="B204" s="62" t="s">
        <v>55</v>
      </c>
      <c r="C204" s="88">
        <v>1058</v>
      </c>
      <c r="D204" s="89" t="s">
        <v>1011</v>
      </c>
      <c r="E204" s="278" t="s">
        <v>1667</v>
      </c>
      <c r="F204" s="279">
        <v>408267.03</v>
      </c>
      <c r="G204" s="279">
        <v>200</v>
      </c>
      <c r="H204" s="279">
        <v>8775.35</v>
      </c>
      <c r="I204" s="279"/>
      <c r="J204" s="278"/>
      <c r="K204" s="278">
        <v>296176.27</v>
      </c>
      <c r="L204" s="278">
        <v>186512.85</v>
      </c>
      <c r="M204" s="278"/>
      <c r="N204" s="278"/>
      <c r="O204" s="280">
        <v>40570</v>
      </c>
      <c r="P204" s="280">
        <v>17560</v>
      </c>
      <c r="Q204" s="280">
        <v>400</v>
      </c>
      <c r="R204" s="280"/>
      <c r="S204" s="278"/>
      <c r="T204" s="278"/>
      <c r="U204" s="278">
        <v>-1612346.85</v>
      </c>
      <c r="V204" s="278">
        <v>2328715.77</v>
      </c>
      <c r="W204" s="54">
        <v>579193.05000000005</v>
      </c>
      <c r="X204" s="54"/>
      <c r="Y204" s="54">
        <v>430.87</v>
      </c>
      <c r="Z204" s="54"/>
      <c r="AA204" s="54">
        <v>662014.5</v>
      </c>
      <c r="AB204" s="54"/>
      <c r="AC204" s="54"/>
      <c r="AD204" s="281">
        <v>719614.5</v>
      </c>
      <c r="AE204" s="281"/>
      <c r="AF204" s="281">
        <v>15570</v>
      </c>
      <c r="AG204" s="281"/>
      <c r="AH204" s="281">
        <v>200441.75</v>
      </c>
      <c r="AI204" s="281">
        <v>116139.59</v>
      </c>
      <c r="AJ204" s="281"/>
      <c r="AK204" s="281"/>
      <c r="AL204" s="281"/>
      <c r="AM204" s="85">
        <f t="shared" si="19"/>
        <v>417242.38</v>
      </c>
      <c r="AN204" s="21">
        <f t="shared" si="20"/>
        <v>58530</v>
      </c>
      <c r="AO204" s="86">
        <f t="shared" si="21"/>
        <v>358712.38</v>
      </c>
      <c r="AP204" s="24">
        <f t="shared" si="22"/>
        <v>1241638.42</v>
      </c>
      <c r="AQ204" s="25">
        <f t="shared" si="23"/>
        <v>1051765.8400000001</v>
      </c>
      <c r="AR204" s="16">
        <f t="shared" si="24"/>
        <v>189872.57999999984</v>
      </c>
    </row>
    <row r="205" spans="1:44" ht="15" thickBot="1" x14ac:dyDescent="0.25">
      <c r="A205" s="62" t="s">
        <v>347</v>
      </c>
      <c r="B205" s="62" t="s">
        <v>55</v>
      </c>
      <c r="C205" s="88">
        <v>3487</v>
      </c>
      <c r="D205" s="89" t="s">
        <v>1012</v>
      </c>
      <c r="E205" s="278" t="s">
        <v>1668</v>
      </c>
      <c r="F205" s="279">
        <v>1072587.96</v>
      </c>
      <c r="G205" s="279">
        <v>1892.49</v>
      </c>
      <c r="H205" s="279">
        <v>155909.1</v>
      </c>
      <c r="I205" s="279">
        <v>0</v>
      </c>
      <c r="J205" s="278"/>
      <c r="K205" s="278">
        <v>2307578.63</v>
      </c>
      <c r="L205" s="278">
        <v>503139.77</v>
      </c>
      <c r="M205" s="278"/>
      <c r="N205" s="278"/>
      <c r="O205" s="280">
        <v>13500</v>
      </c>
      <c r="P205" s="280">
        <v>420000</v>
      </c>
      <c r="Q205" s="280"/>
      <c r="R205" s="280"/>
      <c r="S205" s="278"/>
      <c r="T205" s="278"/>
      <c r="U205" s="278">
        <v>-657039.79</v>
      </c>
      <c r="V205" s="278">
        <v>4119895.74</v>
      </c>
      <c r="W205" s="54">
        <v>1030205.3</v>
      </c>
      <c r="X205" s="54">
        <v>172237</v>
      </c>
      <c r="Y205" s="54">
        <v>1760.77</v>
      </c>
      <c r="Z205" s="54"/>
      <c r="AA205" s="54">
        <v>915012</v>
      </c>
      <c r="AB205" s="54"/>
      <c r="AC205" s="54"/>
      <c r="AD205" s="281">
        <v>1336054</v>
      </c>
      <c r="AE205" s="281"/>
      <c r="AF205" s="281">
        <v>21660</v>
      </c>
      <c r="AG205" s="281"/>
      <c r="AH205" s="281">
        <v>484515.54</v>
      </c>
      <c r="AI205" s="281">
        <v>100767.53</v>
      </c>
      <c r="AJ205" s="281"/>
      <c r="AK205" s="281"/>
      <c r="AL205" s="281"/>
      <c r="AM205" s="85">
        <f t="shared" si="19"/>
        <v>1230389.55</v>
      </c>
      <c r="AN205" s="21">
        <f t="shared" si="20"/>
        <v>433500</v>
      </c>
      <c r="AO205" s="86">
        <f t="shared" si="21"/>
        <v>796889.55</v>
      </c>
      <c r="AP205" s="24">
        <f t="shared" si="22"/>
        <v>2119215.0700000003</v>
      </c>
      <c r="AQ205" s="25">
        <f t="shared" si="23"/>
        <v>1942997.07</v>
      </c>
      <c r="AR205" s="16">
        <f t="shared" si="24"/>
        <v>176218.00000000023</v>
      </c>
    </row>
    <row r="206" spans="1:44" ht="15" thickBot="1" x14ac:dyDescent="0.25">
      <c r="A206" s="62" t="s">
        <v>347</v>
      </c>
      <c r="B206" s="62" t="s">
        <v>55</v>
      </c>
      <c r="C206" s="88">
        <v>2685</v>
      </c>
      <c r="D206" s="89" t="s">
        <v>1013</v>
      </c>
      <c r="E206" s="278" t="s">
        <v>1692</v>
      </c>
      <c r="F206" s="279">
        <v>902473.88</v>
      </c>
      <c r="G206" s="279">
        <v>3211.35</v>
      </c>
      <c r="H206" s="279">
        <v>60856.85</v>
      </c>
      <c r="I206" s="279">
        <v>0</v>
      </c>
      <c r="J206" s="278">
        <v>0</v>
      </c>
      <c r="K206" s="278">
        <v>791111.46</v>
      </c>
      <c r="L206" s="278">
        <v>124512.99</v>
      </c>
      <c r="M206" s="278">
        <v>0</v>
      </c>
      <c r="N206" s="278">
        <v>0</v>
      </c>
      <c r="O206" s="280">
        <v>13600</v>
      </c>
      <c r="P206" s="280">
        <v>20898.21</v>
      </c>
      <c r="Q206" s="280">
        <v>0</v>
      </c>
      <c r="R206" s="280">
        <v>0</v>
      </c>
      <c r="S206" s="278">
        <v>0</v>
      </c>
      <c r="T206" s="278">
        <v>0</v>
      </c>
      <c r="U206" s="278">
        <v>-1394765</v>
      </c>
      <c r="V206" s="278">
        <v>2992215.82</v>
      </c>
      <c r="W206" s="54">
        <v>762337.23</v>
      </c>
      <c r="X206" s="54">
        <v>209355</v>
      </c>
      <c r="Y206" s="54"/>
      <c r="Z206" s="54"/>
      <c r="AA206" s="54">
        <v>697719</v>
      </c>
      <c r="AB206" s="54"/>
      <c r="AC206" s="54"/>
      <c r="AD206" s="281">
        <v>823263</v>
      </c>
      <c r="AE206" s="281"/>
      <c r="AF206" s="281">
        <v>9600</v>
      </c>
      <c r="AG206" s="281">
        <v>8400</v>
      </c>
      <c r="AH206" s="281">
        <v>412872.55</v>
      </c>
      <c r="AI206" s="281">
        <v>156887.18</v>
      </c>
      <c r="AJ206" s="281"/>
      <c r="AK206" s="281"/>
      <c r="AL206" s="281"/>
      <c r="AM206" s="85">
        <f t="shared" si="19"/>
        <v>966542.08</v>
      </c>
      <c r="AN206" s="21">
        <f t="shared" si="20"/>
        <v>34498.21</v>
      </c>
      <c r="AO206" s="86">
        <f t="shared" si="21"/>
        <v>932043.87</v>
      </c>
      <c r="AP206" s="24">
        <f t="shared" si="22"/>
        <v>1669411.23</v>
      </c>
      <c r="AQ206" s="25">
        <f t="shared" si="23"/>
        <v>1411022.73</v>
      </c>
      <c r="AR206" s="16">
        <f t="shared" si="24"/>
        <v>258388.5</v>
      </c>
    </row>
    <row r="207" spans="1:44" s="75" customFormat="1" ht="15" thickBot="1" x14ac:dyDescent="0.25">
      <c r="A207" s="275" t="s">
        <v>347</v>
      </c>
      <c r="B207" s="275" t="s">
        <v>55</v>
      </c>
      <c r="C207" s="109">
        <v>996</v>
      </c>
      <c r="D207" s="110" t="s">
        <v>1014</v>
      </c>
      <c r="E207" s="278" t="s">
        <v>1703</v>
      </c>
      <c r="F207" s="279">
        <v>339292.54</v>
      </c>
      <c r="G207" s="279">
        <v>13600</v>
      </c>
      <c r="H207" s="279">
        <v>53702.44</v>
      </c>
      <c r="I207" s="279"/>
      <c r="J207" s="278"/>
      <c r="K207" s="278">
        <v>1353141.32</v>
      </c>
      <c r="L207" s="278">
        <v>234683.99</v>
      </c>
      <c r="M207" s="278"/>
      <c r="N207" s="278"/>
      <c r="O207" s="280">
        <v>0</v>
      </c>
      <c r="P207" s="280">
        <v>17241</v>
      </c>
      <c r="Q207" s="280"/>
      <c r="R207" s="280"/>
      <c r="S207" s="278"/>
      <c r="T207" s="278"/>
      <c r="U207" s="278">
        <v>1010547.35</v>
      </c>
      <c r="V207" s="278">
        <v>889745.48</v>
      </c>
      <c r="W207" s="54">
        <v>562019.05000000005</v>
      </c>
      <c r="X207" s="54"/>
      <c r="Y207" s="54">
        <v>442.28</v>
      </c>
      <c r="Z207" s="54"/>
      <c r="AA207" s="54"/>
      <c r="AB207" s="54"/>
      <c r="AC207" s="54"/>
      <c r="AD207" s="281">
        <v>115430</v>
      </c>
      <c r="AE207" s="281"/>
      <c r="AF207" s="281"/>
      <c r="AG207" s="281"/>
      <c r="AH207" s="281">
        <v>273939.7</v>
      </c>
      <c r="AI207" s="281">
        <v>93489.17</v>
      </c>
      <c r="AJ207" s="281"/>
      <c r="AK207" s="281"/>
      <c r="AL207" s="281"/>
      <c r="AM207" s="85">
        <f t="shared" si="19"/>
        <v>406594.98</v>
      </c>
      <c r="AN207" s="21">
        <f t="shared" si="20"/>
        <v>17241</v>
      </c>
      <c r="AO207" s="86">
        <f t="shared" si="21"/>
        <v>389353.98</v>
      </c>
      <c r="AP207" s="24">
        <f t="shared" si="22"/>
        <v>562461.33000000007</v>
      </c>
      <c r="AQ207" s="25">
        <f t="shared" si="23"/>
        <v>482858.87</v>
      </c>
      <c r="AR207" s="111">
        <f t="shared" si="24"/>
        <v>79602.460000000079</v>
      </c>
    </row>
    <row r="208" spans="1:44" ht="15" thickBot="1" x14ac:dyDescent="0.25">
      <c r="A208" s="62" t="s">
        <v>41</v>
      </c>
      <c r="B208" s="62" t="s">
        <v>42</v>
      </c>
      <c r="C208" s="88">
        <v>3443</v>
      </c>
      <c r="D208" s="89" t="s">
        <v>1015</v>
      </c>
      <c r="E208" s="278" t="s">
        <v>1669</v>
      </c>
      <c r="F208" s="279">
        <v>789063.97</v>
      </c>
      <c r="G208" s="279">
        <v>28000</v>
      </c>
      <c r="H208" s="279">
        <v>62532.81</v>
      </c>
      <c r="I208" s="279"/>
      <c r="J208" s="278"/>
      <c r="K208" s="278">
        <v>1930418.15</v>
      </c>
      <c r="L208" s="278">
        <v>431885.06</v>
      </c>
      <c r="M208" s="278"/>
      <c r="N208" s="278"/>
      <c r="O208" s="280"/>
      <c r="P208" s="280">
        <v>57129.55</v>
      </c>
      <c r="Q208" s="280">
        <v>126504.38</v>
      </c>
      <c r="R208" s="280"/>
      <c r="S208" s="278"/>
      <c r="T208" s="278"/>
      <c r="U208" s="278">
        <v>31725</v>
      </c>
      <c r="V208" s="278">
        <v>574807.30000000005</v>
      </c>
      <c r="W208" s="54">
        <v>875277.78</v>
      </c>
      <c r="X208" s="54"/>
      <c r="Y208" s="54">
        <v>899.55</v>
      </c>
      <c r="Z208" s="54"/>
      <c r="AA208" s="54">
        <v>1248240</v>
      </c>
      <c r="AB208" s="54"/>
      <c r="AC208" s="54">
        <v>57700</v>
      </c>
      <c r="AD208" s="281">
        <v>1407289</v>
      </c>
      <c r="AE208" s="281"/>
      <c r="AF208" s="281"/>
      <c r="AG208" s="281"/>
      <c r="AH208" s="281">
        <v>397965.71</v>
      </c>
      <c r="AI208" s="281">
        <v>188809.92</v>
      </c>
      <c r="AJ208" s="281"/>
      <c r="AK208" s="281"/>
      <c r="AL208" s="281"/>
      <c r="AM208" s="85">
        <f t="shared" si="19"/>
        <v>879596.78</v>
      </c>
      <c r="AN208" s="21">
        <f t="shared" si="20"/>
        <v>183633.93</v>
      </c>
      <c r="AO208" s="86">
        <f t="shared" si="21"/>
        <v>695962.85000000009</v>
      </c>
      <c r="AP208" s="24">
        <f t="shared" si="22"/>
        <v>2182117.33</v>
      </c>
      <c r="AQ208" s="25">
        <f t="shared" si="23"/>
        <v>1994064.63</v>
      </c>
      <c r="AR208" s="16">
        <f t="shared" si="24"/>
        <v>188052.70000000019</v>
      </c>
    </row>
    <row r="209" spans="1:44" ht="15" thickBot="1" x14ac:dyDescent="0.25">
      <c r="A209" s="62" t="s">
        <v>41</v>
      </c>
      <c r="B209" s="62" t="s">
        <v>42</v>
      </c>
      <c r="C209" s="88">
        <v>2891</v>
      </c>
      <c r="D209" s="89" t="s">
        <v>1016</v>
      </c>
      <c r="E209" s="278" t="s">
        <v>1670</v>
      </c>
      <c r="F209" s="279">
        <v>374545.64</v>
      </c>
      <c r="G209" s="279">
        <v>27845</v>
      </c>
      <c r="H209" s="279">
        <v>165130.82999999999</v>
      </c>
      <c r="I209" s="279"/>
      <c r="J209" s="278"/>
      <c r="K209" s="278">
        <v>-852611.02</v>
      </c>
      <c r="L209" s="278">
        <v>-100012.63</v>
      </c>
      <c r="M209" s="278"/>
      <c r="N209" s="278"/>
      <c r="O209" s="280">
        <v>20208</v>
      </c>
      <c r="P209" s="280">
        <v>98874.59</v>
      </c>
      <c r="Q209" s="280">
        <v>30280</v>
      </c>
      <c r="R209" s="280"/>
      <c r="S209" s="278"/>
      <c r="T209" s="278"/>
      <c r="U209" s="278">
        <v>1930</v>
      </c>
      <c r="V209" s="278">
        <v>2085517.75</v>
      </c>
      <c r="W209" s="54">
        <v>964453.58</v>
      </c>
      <c r="X209" s="54"/>
      <c r="Y209" s="54">
        <v>204.18</v>
      </c>
      <c r="Z209" s="54"/>
      <c r="AA209" s="54"/>
      <c r="AB209" s="54"/>
      <c r="AC209" s="54">
        <v>13200</v>
      </c>
      <c r="AD209" s="281">
        <v>394294</v>
      </c>
      <c r="AE209" s="281"/>
      <c r="AF209" s="281"/>
      <c r="AG209" s="281"/>
      <c r="AH209" s="281">
        <v>249461.27</v>
      </c>
      <c r="AI209" s="281">
        <v>153362.16</v>
      </c>
      <c r="AJ209" s="281"/>
      <c r="AK209" s="281"/>
      <c r="AL209" s="281"/>
      <c r="AM209" s="85">
        <f t="shared" si="19"/>
        <v>567521.47</v>
      </c>
      <c r="AN209" s="21">
        <f t="shared" si="20"/>
        <v>149362.59</v>
      </c>
      <c r="AO209" s="86">
        <f t="shared" si="21"/>
        <v>418158.88</v>
      </c>
      <c r="AP209" s="24">
        <f t="shared" si="22"/>
        <v>977857.76</v>
      </c>
      <c r="AQ209" s="25">
        <f t="shared" si="23"/>
        <v>797117.43</v>
      </c>
      <c r="AR209" s="16">
        <f t="shared" si="24"/>
        <v>180740.32999999996</v>
      </c>
    </row>
    <row r="210" spans="1:44" ht="15" thickBot="1" x14ac:dyDescent="0.25">
      <c r="A210" s="62" t="s">
        <v>41</v>
      </c>
      <c r="B210" s="62" t="s">
        <v>42</v>
      </c>
      <c r="C210" s="88">
        <v>5426</v>
      </c>
      <c r="D210" s="89" t="s">
        <v>1017</v>
      </c>
      <c r="E210" s="278" t="s">
        <v>1671</v>
      </c>
      <c r="F210" s="279">
        <v>511047.84</v>
      </c>
      <c r="G210" s="279">
        <v>154600</v>
      </c>
      <c r="H210" s="279">
        <v>207168.7</v>
      </c>
      <c r="I210" s="279"/>
      <c r="J210" s="278"/>
      <c r="K210" s="278">
        <v>939344.82</v>
      </c>
      <c r="L210" s="278">
        <v>592534.55000000005</v>
      </c>
      <c r="M210" s="278"/>
      <c r="N210" s="278"/>
      <c r="O210" s="280">
        <v>1000</v>
      </c>
      <c r="P210" s="280">
        <v>124651.06</v>
      </c>
      <c r="Q210" s="280"/>
      <c r="R210" s="280"/>
      <c r="S210" s="278">
        <v>4600</v>
      </c>
      <c r="T210" s="278"/>
      <c r="U210" s="278"/>
      <c r="V210" s="278">
        <v>2982894.62</v>
      </c>
      <c r="W210" s="54">
        <v>983639.41</v>
      </c>
      <c r="X210" s="54"/>
      <c r="Y210" s="54">
        <v>1309.21</v>
      </c>
      <c r="Z210" s="54"/>
      <c r="AA210" s="54">
        <v>1178788.8</v>
      </c>
      <c r="AB210" s="54"/>
      <c r="AC210" s="54">
        <v>30000</v>
      </c>
      <c r="AD210" s="281">
        <v>1521528.8</v>
      </c>
      <c r="AE210" s="281"/>
      <c r="AF210" s="281"/>
      <c r="AG210" s="281"/>
      <c r="AH210" s="281">
        <v>543299.13</v>
      </c>
      <c r="AI210" s="281">
        <v>150842.23000000001</v>
      </c>
      <c r="AJ210" s="281"/>
      <c r="AK210" s="281"/>
      <c r="AL210" s="281"/>
      <c r="AM210" s="85">
        <f t="shared" si="19"/>
        <v>872816.54</v>
      </c>
      <c r="AN210" s="21">
        <f t="shared" si="20"/>
        <v>125651.06</v>
      </c>
      <c r="AO210" s="86">
        <f t="shared" si="21"/>
        <v>747165.48</v>
      </c>
      <c r="AP210" s="24">
        <f t="shared" si="22"/>
        <v>2193737.42</v>
      </c>
      <c r="AQ210" s="25">
        <f t="shared" si="23"/>
        <v>2215670.16</v>
      </c>
      <c r="AR210" s="16">
        <f t="shared" si="24"/>
        <v>-21932.740000000224</v>
      </c>
    </row>
    <row r="211" spans="1:44" ht="15" thickBot="1" x14ac:dyDescent="0.25">
      <c r="A211" s="62" t="s">
        <v>41</v>
      </c>
      <c r="B211" s="62" t="s">
        <v>42</v>
      </c>
      <c r="C211" s="88">
        <v>3183</v>
      </c>
      <c r="D211" s="89" t="s">
        <v>1018</v>
      </c>
      <c r="E211" s="278" t="s">
        <v>1695</v>
      </c>
      <c r="F211" s="279">
        <v>596324.61</v>
      </c>
      <c r="G211" s="279">
        <v>55</v>
      </c>
      <c r="H211" s="279">
        <v>16047.33</v>
      </c>
      <c r="I211" s="279"/>
      <c r="J211" s="278"/>
      <c r="K211" s="278">
        <v>2156547.7000000002</v>
      </c>
      <c r="L211" s="278">
        <v>246009.12</v>
      </c>
      <c r="M211" s="278"/>
      <c r="N211" s="278"/>
      <c r="O211" s="280">
        <v>0</v>
      </c>
      <c r="P211" s="280">
        <v>119042.91</v>
      </c>
      <c r="Q211" s="280">
        <v>84019.38</v>
      </c>
      <c r="R211" s="280"/>
      <c r="S211" s="278"/>
      <c r="T211" s="278"/>
      <c r="U211" s="278">
        <v>18243</v>
      </c>
      <c r="V211" s="278">
        <v>2454994.11</v>
      </c>
      <c r="W211" s="54">
        <v>706480.21</v>
      </c>
      <c r="X211" s="54"/>
      <c r="Y211" s="54">
        <v>636.76</v>
      </c>
      <c r="Z211" s="54"/>
      <c r="AA211" s="54">
        <v>443380</v>
      </c>
      <c r="AB211" s="54"/>
      <c r="AC211" s="54">
        <v>10200</v>
      </c>
      <c r="AD211" s="281">
        <v>646920</v>
      </c>
      <c r="AE211" s="281"/>
      <c r="AF211" s="281"/>
      <c r="AG211" s="281"/>
      <c r="AH211" s="281">
        <v>430559.77</v>
      </c>
      <c r="AI211" s="281">
        <v>174503.6</v>
      </c>
      <c r="AJ211" s="281"/>
      <c r="AK211" s="281"/>
      <c r="AL211" s="281"/>
      <c r="AM211" s="85">
        <f t="shared" si="19"/>
        <v>612426.93999999994</v>
      </c>
      <c r="AN211" s="21">
        <f t="shared" si="20"/>
        <v>203062.29</v>
      </c>
      <c r="AO211" s="86">
        <f t="shared" si="21"/>
        <v>409364.64999999991</v>
      </c>
      <c r="AP211" s="24">
        <f t="shared" si="22"/>
        <v>1160696.97</v>
      </c>
      <c r="AQ211" s="25">
        <f t="shared" si="23"/>
        <v>1251983.3700000001</v>
      </c>
      <c r="AR211" s="16">
        <f t="shared" si="24"/>
        <v>-91286.40000000014</v>
      </c>
    </row>
    <row r="212" spans="1:44" ht="15" thickBot="1" x14ac:dyDescent="0.25">
      <c r="A212" s="62" t="s">
        <v>356</v>
      </c>
      <c r="B212" s="62" t="s">
        <v>56</v>
      </c>
      <c r="C212" s="88">
        <v>3850</v>
      </c>
      <c r="D212" s="89" t="s">
        <v>1019</v>
      </c>
      <c r="E212" s="278" t="s">
        <v>1672</v>
      </c>
      <c r="F212" s="279">
        <v>981209.32</v>
      </c>
      <c r="G212" s="279">
        <v>86190.68</v>
      </c>
      <c r="H212" s="279">
        <v>139097.46</v>
      </c>
      <c r="I212" s="279"/>
      <c r="J212" s="278"/>
      <c r="K212" s="278">
        <v>1578522</v>
      </c>
      <c r="L212" s="278">
        <v>416926.96</v>
      </c>
      <c r="M212" s="278"/>
      <c r="N212" s="278"/>
      <c r="O212" s="280">
        <v>13700</v>
      </c>
      <c r="P212" s="280">
        <v>82689.63</v>
      </c>
      <c r="Q212" s="280"/>
      <c r="R212" s="280">
        <v>105</v>
      </c>
      <c r="S212" s="278"/>
      <c r="T212" s="278"/>
      <c r="U212" s="278">
        <v>3308851.32</v>
      </c>
      <c r="V212" s="278"/>
      <c r="W212" s="54">
        <v>728786.95</v>
      </c>
      <c r="X212" s="54"/>
      <c r="Y212" s="54">
        <v>2213.48</v>
      </c>
      <c r="Z212" s="54"/>
      <c r="AA212" s="54">
        <v>836410</v>
      </c>
      <c r="AB212" s="54"/>
      <c r="AC212" s="54">
        <v>126000</v>
      </c>
      <c r="AD212" s="281">
        <v>1160880</v>
      </c>
      <c r="AE212" s="281"/>
      <c r="AF212" s="281">
        <v>5880</v>
      </c>
      <c r="AG212" s="281"/>
      <c r="AH212" s="281">
        <v>544162.11</v>
      </c>
      <c r="AI212" s="281">
        <v>139321.35</v>
      </c>
      <c r="AJ212" s="281">
        <v>35330.5</v>
      </c>
      <c r="AK212" s="281"/>
      <c r="AL212" s="281"/>
      <c r="AM212" s="85">
        <f t="shared" si="19"/>
        <v>1206497.46</v>
      </c>
      <c r="AN212" s="21">
        <f t="shared" si="20"/>
        <v>96494.63</v>
      </c>
      <c r="AO212" s="86">
        <f t="shared" si="21"/>
        <v>1110002.83</v>
      </c>
      <c r="AP212" s="24">
        <f t="shared" si="22"/>
        <v>1693410.43</v>
      </c>
      <c r="AQ212" s="25">
        <f t="shared" si="23"/>
        <v>1885573.96</v>
      </c>
      <c r="AR212" s="16">
        <f t="shared" si="24"/>
        <v>-192163.53000000003</v>
      </c>
    </row>
    <row r="213" spans="1:44" ht="15" thickBot="1" x14ac:dyDescent="0.25">
      <c r="A213" s="62" t="s">
        <v>356</v>
      </c>
      <c r="B213" s="62" t="s">
        <v>56</v>
      </c>
      <c r="C213" s="88">
        <v>3381</v>
      </c>
      <c r="D213" s="89" t="s">
        <v>1020</v>
      </c>
      <c r="E213" s="278" t="s">
        <v>1673</v>
      </c>
      <c r="F213" s="279">
        <v>448715.42</v>
      </c>
      <c r="G213" s="279">
        <v>42668</v>
      </c>
      <c r="H213" s="279">
        <v>180796.53</v>
      </c>
      <c r="I213" s="279"/>
      <c r="J213" s="278"/>
      <c r="K213" s="278">
        <v>731692</v>
      </c>
      <c r="L213" s="278">
        <v>470872.14</v>
      </c>
      <c r="M213" s="278"/>
      <c r="N213" s="278"/>
      <c r="O213" s="280">
        <v>0</v>
      </c>
      <c r="P213" s="280">
        <v>90563.27</v>
      </c>
      <c r="Q213" s="280"/>
      <c r="R213" s="280">
        <v>468.03</v>
      </c>
      <c r="S213" s="278"/>
      <c r="T213" s="278"/>
      <c r="U213" s="278">
        <v>1988245.32</v>
      </c>
      <c r="V213" s="278"/>
      <c r="W213" s="54">
        <v>501272.16</v>
      </c>
      <c r="X213" s="54">
        <v>100600</v>
      </c>
      <c r="Y213" s="54">
        <v>954.76</v>
      </c>
      <c r="Z213" s="54"/>
      <c r="AA213" s="54">
        <v>660960</v>
      </c>
      <c r="AB213" s="54"/>
      <c r="AC213" s="54">
        <v>113600</v>
      </c>
      <c r="AD213" s="281">
        <v>913390</v>
      </c>
      <c r="AE213" s="281"/>
      <c r="AF213" s="281"/>
      <c r="AG213" s="281"/>
      <c r="AH213" s="281">
        <v>346157.59</v>
      </c>
      <c r="AI213" s="281">
        <v>92252.86</v>
      </c>
      <c r="AJ213" s="281">
        <v>5643</v>
      </c>
      <c r="AK213" s="281"/>
      <c r="AL213" s="281">
        <v>740</v>
      </c>
      <c r="AM213" s="85">
        <f t="shared" si="19"/>
        <v>672179.95</v>
      </c>
      <c r="AN213" s="21">
        <f t="shared" si="20"/>
        <v>91031.3</v>
      </c>
      <c r="AO213" s="86">
        <f t="shared" si="21"/>
        <v>581148.64999999991</v>
      </c>
      <c r="AP213" s="24">
        <f t="shared" si="22"/>
        <v>1377386.92</v>
      </c>
      <c r="AQ213" s="25">
        <f t="shared" si="23"/>
        <v>1358183.4500000002</v>
      </c>
      <c r="AR213" s="16">
        <f t="shared" si="24"/>
        <v>19203.469999999739</v>
      </c>
    </row>
    <row r="214" spans="1:44" ht="15" thickBot="1" x14ac:dyDescent="0.25">
      <c r="A214" s="62" t="s">
        <v>356</v>
      </c>
      <c r="B214" s="62" t="s">
        <v>56</v>
      </c>
      <c r="C214" s="88">
        <v>2640</v>
      </c>
      <c r="D214" s="89" t="s">
        <v>1021</v>
      </c>
      <c r="E214" s="278" t="s">
        <v>1674</v>
      </c>
      <c r="F214" s="279">
        <v>604662.72</v>
      </c>
      <c r="G214" s="279">
        <v>125321.5</v>
      </c>
      <c r="H214" s="279">
        <v>28605.9</v>
      </c>
      <c r="I214" s="279"/>
      <c r="J214" s="278"/>
      <c r="K214" s="278">
        <v>2046697.32</v>
      </c>
      <c r="L214" s="278">
        <v>108918.17</v>
      </c>
      <c r="M214" s="278"/>
      <c r="N214" s="278"/>
      <c r="O214" s="280">
        <v>3800</v>
      </c>
      <c r="P214" s="280">
        <v>111181</v>
      </c>
      <c r="Q214" s="280"/>
      <c r="R214" s="280"/>
      <c r="S214" s="278"/>
      <c r="T214" s="278"/>
      <c r="U214" s="278">
        <v>2866748.98</v>
      </c>
      <c r="V214" s="278"/>
      <c r="W214" s="54">
        <v>554614.65</v>
      </c>
      <c r="X214" s="54">
        <v>95000</v>
      </c>
      <c r="Y214" s="54">
        <v>1262.33</v>
      </c>
      <c r="Z214" s="54"/>
      <c r="AA214" s="54">
        <v>549920</v>
      </c>
      <c r="AB214" s="54"/>
      <c r="AC214" s="54">
        <v>115000</v>
      </c>
      <c r="AD214" s="281">
        <v>812053</v>
      </c>
      <c r="AE214" s="281"/>
      <c r="AF214" s="281">
        <v>9590</v>
      </c>
      <c r="AG214" s="281">
        <v>550</v>
      </c>
      <c r="AH214" s="281">
        <v>445937.65</v>
      </c>
      <c r="AI214" s="281">
        <v>112212.2</v>
      </c>
      <c r="AJ214" s="281">
        <v>13803.5</v>
      </c>
      <c r="AK214" s="281"/>
      <c r="AL214" s="281"/>
      <c r="AM214" s="85">
        <f t="shared" si="19"/>
        <v>758590.12</v>
      </c>
      <c r="AN214" s="21">
        <f t="shared" si="20"/>
        <v>114981</v>
      </c>
      <c r="AO214" s="86">
        <f t="shared" si="21"/>
        <v>643609.12</v>
      </c>
      <c r="AP214" s="24">
        <f t="shared" si="22"/>
        <v>1315796.98</v>
      </c>
      <c r="AQ214" s="25">
        <f t="shared" si="23"/>
        <v>1394146.3499999999</v>
      </c>
      <c r="AR214" s="16">
        <f t="shared" si="24"/>
        <v>-78349.369999999879</v>
      </c>
    </row>
    <row r="215" spans="1:44" ht="15" thickBot="1" x14ac:dyDescent="0.25">
      <c r="A215" s="62" t="s">
        <v>356</v>
      </c>
      <c r="B215" s="62" t="s">
        <v>56</v>
      </c>
      <c r="C215" s="88">
        <v>5792</v>
      </c>
      <c r="D215" s="89" t="s">
        <v>1022</v>
      </c>
      <c r="E215" s="278" t="s">
        <v>1675</v>
      </c>
      <c r="F215" s="279">
        <v>1088804.8799999999</v>
      </c>
      <c r="G215" s="279">
        <v>32727.38</v>
      </c>
      <c r="H215" s="279">
        <v>134241.18</v>
      </c>
      <c r="I215" s="279"/>
      <c r="J215" s="278"/>
      <c r="K215" s="278">
        <v>1984825.24</v>
      </c>
      <c r="L215" s="278">
        <v>1043754.98</v>
      </c>
      <c r="M215" s="278"/>
      <c r="N215" s="278"/>
      <c r="O215" s="280">
        <v>4000</v>
      </c>
      <c r="P215" s="280">
        <v>62206.35</v>
      </c>
      <c r="Q215" s="280"/>
      <c r="R215" s="280">
        <v>639.35</v>
      </c>
      <c r="S215" s="278"/>
      <c r="T215" s="278"/>
      <c r="U215" s="278"/>
      <c r="V215" s="278">
        <v>5050758.04</v>
      </c>
      <c r="W215" s="54">
        <v>1111650.8600000001</v>
      </c>
      <c r="X215" s="54">
        <v>100000</v>
      </c>
      <c r="Y215" s="54">
        <v>2638.8</v>
      </c>
      <c r="Z215" s="54"/>
      <c r="AA215" s="54">
        <v>1131620</v>
      </c>
      <c r="AB215" s="54"/>
      <c r="AC215" s="54">
        <v>179800</v>
      </c>
      <c r="AD215" s="281">
        <v>1695670</v>
      </c>
      <c r="AE215" s="281"/>
      <c r="AF215" s="281"/>
      <c r="AG215" s="281">
        <v>18524</v>
      </c>
      <c r="AH215" s="281">
        <v>953789.15</v>
      </c>
      <c r="AI215" s="281">
        <v>244378.28</v>
      </c>
      <c r="AJ215" s="281">
        <v>32665.279999999999</v>
      </c>
      <c r="AK215" s="281"/>
      <c r="AL215" s="281">
        <v>2990</v>
      </c>
      <c r="AM215" s="85">
        <f t="shared" si="19"/>
        <v>1255773.4399999997</v>
      </c>
      <c r="AN215" s="21">
        <f t="shared" si="20"/>
        <v>66845.700000000012</v>
      </c>
      <c r="AO215" s="86">
        <f t="shared" si="21"/>
        <v>1188927.7399999998</v>
      </c>
      <c r="AP215" s="24">
        <f t="shared" si="22"/>
        <v>2525709.66</v>
      </c>
      <c r="AQ215" s="25">
        <f t="shared" si="23"/>
        <v>2948016.7099999995</v>
      </c>
      <c r="AR215" s="16">
        <f t="shared" si="24"/>
        <v>-422307.04999999935</v>
      </c>
    </row>
    <row r="216" spans="1:44" ht="15" thickBot="1" x14ac:dyDescent="0.25">
      <c r="A216" s="62" t="s">
        <v>356</v>
      </c>
      <c r="B216" s="62" t="s">
        <v>56</v>
      </c>
      <c r="C216" s="88">
        <v>1533</v>
      </c>
      <c r="D216" s="89" t="s">
        <v>1023</v>
      </c>
      <c r="E216" s="278" t="s">
        <v>1696</v>
      </c>
      <c r="F216" s="279">
        <v>463554.16</v>
      </c>
      <c r="G216" s="279">
        <v>30518.25</v>
      </c>
      <c r="H216" s="279">
        <v>104488.42</v>
      </c>
      <c r="I216" s="279"/>
      <c r="J216" s="278"/>
      <c r="K216" s="278">
        <v>213798.94</v>
      </c>
      <c r="L216" s="278">
        <v>296019.23</v>
      </c>
      <c r="M216" s="278"/>
      <c r="N216" s="278"/>
      <c r="O216" s="280">
        <v>4000</v>
      </c>
      <c r="P216" s="280">
        <v>52963</v>
      </c>
      <c r="Q216" s="280"/>
      <c r="R216" s="280">
        <v>33.64</v>
      </c>
      <c r="S216" s="278"/>
      <c r="T216" s="278"/>
      <c r="U216" s="278">
        <v>-716538.56</v>
      </c>
      <c r="V216" s="278">
        <v>1868532.65</v>
      </c>
      <c r="W216" s="54">
        <v>470376.01</v>
      </c>
      <c r="X216" s="54">
        <v>12500</v>
      </c>
      <c r="Y216" s="54">
        <v>1029.47</v>
      </c>
      <c r="Z216" s="54"/>
      <c r="AA216" s="54">
        <v>576330</v>
      </c>
      <c r="AB216" s="54"/>
      <c r="AC216" s="54">
        <v>123300</v>
      </c>
      <c r="AD216" s="281">
        <v>822230</v>
      </c>
      <c r="AE216" s="281"/>
      <c r="AF216" s="281">
        <v>13879</v>
      </c>
      <c r="AG216" s="281"/>
      <c r="AH216" s="281">
        <v>304347.59999999998</v>
      </c>
      <c r="AI216" s="281">
        <v>112570.36</v>
      </c>
      <c r="AJ216" s="281">
        <v>907.25</v>
      </c>
      <c r="AK216" s="281"/>
      <c r="AL216" s="281"/>
      <c r="AM216" s="85">
        <f t="shared" si="19"/>
        <v>598560.82999999996</v>
      </c>
      <c r="AN216" s="21">
        <f t="shared" si="20"/>
        <v>56996.639999999999</v>
      </c>
      <c r="AO216" s="86">
        <f t="shared" si="21"/>
        <v>541564.18999999994</v>
      </c>
      <c r="AP216" s="24">
        <f t="shared" si="22"/>
        <v>1183535.48</v>
      </c>
      <c r="AQ216" s="25">
        <f t="shared" si="23"/>
        <v>1253934.2100000002</v>
      </c>
      <c r="AR216" s="16">
        <f t="shared" si="24"/>
        <v>-70398.730000000214</v>
      </c>
    </row>
    <row r="217" spans="1:44" ht="15" thickBot="1" x14ac:dyDescent="0.25">
      <c r="A217" s="62" t="s">
        <v>359</v>
      </c>
      <c r="B217" s="62" t="s">
        <v>45</v>
      </c>
      <c r="C217" s="88">
        <v>6007</v>
      </c>
      <c r="D217" s="89" t="s">
        <v>1024</v>
      </c>
      <c r="E217" s="278" t="s">
        <v>1551</v>
      </c>
      <c r="F217" s="279">
        <v>180288.48</v>
      </c>
      <c r="G217" s="279">
        <v>17125.25</v>
      </c>
      <c r="H217" s="279">
        <v>64307.53</v>
      </c>
      <c r="I217" s="279"/>
      <c r="J217" s="278"/>
      <c r="K217" s="278">
        <v>1068337.5900000001</v>
      </c>
      <c r="L217" s="278">
        <v>654649.38</v>
      </c>
      <c r="M217" s="278"/>
      <c r="N217" s="278"/>
      <c r="O217" s="280">
        <v>36405</v>
      </c>
      <c r="P217" s="280">
        <v>68120</v>
      </c>
      <c r="Q217" s="280"/>
      <c r="R217" s="280">
        <v>432.55</v>
      </c>
      <c r="S217" s="278">
        <v>51750</v>
      </c>
      <c r="T217" s="278"/>
      <c r="U217" s="278">
        <v>1307834.95</v>
      </c>
      <c r="V217" s="278">
        <v>3760347.17</v>
      </c>
      <c r="W217" s="54">
        <v>950478.93</v>
      </c>
      <c r="X217" s="54"/>
      <c r="Y217" s="54">
        <v>390.69</v>
      </c>
      <c r="Z217" s="54"/>
      <c r="AA217" s="54">
        <v>748193.2</v>
      </c>
      <c r="AB217" s="54"/>
      <c r="AC217" s="54">
        <v>264100</v>
      </c>
      <c r="AD217" s="281">
        <v>1103233.2</v>
      </c>
      <c r="AE217" s="281"/>
      <c r="AF217" s="281"/>
      <c r="AG217" s="281"/>
      <c r="AH217" s="281">
        <v>807243.28</v>
      </c>
      <c r="AI217" s="281">
        <v>245825.42</v>
      </c>
      <c r="AJ217" s="281"/>
      <c r="AK217" s="281"/>
      <c r="AL217" s="281"/>
      <c r="AM217" s="85">
        <f t="shared" si="19"/>
        <v>261721.26</v>
      </c>
      <c r="AN217" s="21">
        <f t="shared" si="20"/>
        <v>104957.55</v>
      </c>
      <c r="AO217" s="86">
        <f t="shared" si="21"/>
        <v>156763.71000000002</v>
      </c>
      <c r="AP217" s="24">
        <f t="shared" si="22"/>
        <v>1963162.8199999998</v>
      </c>
      <c r="AQ217" s="25">
        <f t="shared" si="23"/>
        <v>2156301.9</v>
      </c>
      <c r="AR217" s="16">
        <f t="shared" si="24"/>
        <v>-193139.08000000007</v>
      </c>
    </row>
    <row r="218" spans="1:44" ht="15" thickBot="1" x14ac:dyDescent="0.25">
      <c r="A218" s="62" t="s">
        <v>359</v>
      </c>
      <c r="B218" s="62" t="s">
        <v>45</v>
      </c>
      <c r="C218" s="88">
        <v>2330</v>
      </c>
      <c r="D218" s="89" t="s">
        <v>1025</v>
      </c>
      <c r="E218" s="278" t="s">
        <v>1554</v>
      </c>
      <c r="F218" s="279">
        <v>207793.68</v>
      </c>
      <c r="G218" s="279">
        <v>19056.41</v>
      </c>
      <c r="H218" s="279">
        <v>36363.129999999997</v>
      </c>
      <c r="I218" s="279"/>
      <c r="J218" s="278"/>
      <c r="K218" s="278">
        <v>179404.3</v>
      </c>
      <c r="L218" s="278">
        <v>104922.73</v>
      </c>
      <c r="M218" s="278"/>
      <c r="N218" s="278"/>
      <c r="O218" s="280">
        <v>4500</v>
      </c>
      <c r="P218" s="280">
        <v>28690</v>
      </c>
      <c r="Q218" s="280"/>
      <c r="R218" s="280">
        <v>231.86</v>
      </c>
      <c r="S218" s="278"/>
      <c r="T218" s="278"/>
      <c r="U218" s="278"/>
      <c r="V218" s="278">
        <v>2267172.48</v>
      </c>
      <c r="W218" s="54">
        <v>755753.42</v>
      </c>
      <c r="X218" s="54">
        <v>101690</v>
      </c>
      <c r="Y218" s="54">
        <v>147.01</v>
      </c>
      <c r="Z218" s="54"/>
      <c r="AA218" s="54">
        <v>549343.5</v>
      </c>
      <c r="AB218" s="54"/>
      <c r="AC218" s="54">
        <v>65499</v>
      </c>
      <c r="AD218" s="281">
        <v>842162.83</v>
      </c>
      <c r="AE218" s="281"/>
      <c r="AF218" s="281">
        <v>2712</v>
      </c>
      <c r="AG218" s="281"/>
      <c r="AH218" s="281">
        <v>460138.63</v>
      </c>
      <c r="AI218" s="281">
        <v>77138.03</v>
      </c>
      <c r="AJ218" s="281"/>
      <c r="AK218" s="281"/>
      <c r="AL218" s="281"/>
      <c r="AM218" s="85">
        <f t="shared" si="19"/>
        <v>263213.21999999997</v>
      </c>
      <c r="AN218" s="21">
        <f t="shared" si="20"/>
        <v>33421.86</v>
      </c>
      <c r="AO218" s="86">
        <f t="shared" si="21"/>
        <v>229791.35999999999</v>
      </c>
      <c r="AP218" s="24">
        <f t="shared" si="22"/>
        <v>1472432.9300000002</v>
      </c>
      <c r="AQ218" s="25">
        <f t="shared" si="23"/>
        <v>1382151.49</v>
      </c>
      <c r="AR218" s="16">
        <f t="shared" si="24"/>
        <v>90281.440000000177</v>
      </c>
    </row>
    <row r="219" spans="1:44" ht="15" thickBot="1" x14ac:dyDescent="0.25">
      <c r="A219" s="62" t="s">
        <v>359</v>
      </c>
      <c r="B219" s="62" t="s">
        <v>45</v>
      </c>
      <c r="C219" s="88">
        <v>2684</v>
      </c>
      <c r="D219" s="89" t="s">
        <v>1026</v>
      </c>
      <c r="E219" s="278" t="s">
        <v>1555</v>
      </c>
      <c r="F219" s="279">
        <v>279232.78999999998</v>
      </c>
      <c r="G219" s="279">
        <v>6500</v>
      </c>
      <c r="H219" s="279">
        <v>77912.240000000005</v>
      </c>
      <c r="I219" s="279"/>
      <c r="J219" s="278"/>
      <c r="K219" s="278">
        <v>337952.08</v>
      </c>
      <c r="L219" s="278">
        <v>323446.44</v>
      </c>
      <c r="M219" s="278"/>
      <c r="N219" s="278"/>
      <c r="O219" s="280">
        <v>5080</v>
      </c>
      <c r="P219" s="280">
        <v>40160</v>
      </c>
      <c r="Q219" s="280"/>
      <c r="R219" s="280">
        <v>80.08</v>
      </c>
      <c r="S219" s="278"/>
      <c r="T219" s="278"/>
      <c r="U219" s="278">
        <v>11438.26</v>
      </c>
      <c r="V219" s="278">
        <v>1870864.76</v>
      </c>
      <c r="W219" s="54">
        <v>825023.58</v>
      </c>
      <c r="X219" s="54">
        <v>105925</v>
      </c>
      <c r="Y219" s="54">
        <v>322.8</v>
      </c>
      <c r="Z219" s="54"/>
      <c r="AA219" s="54">
        <v>844316</v>
      </c>
      <c r="AB219" s="54"/>
      <c r="AC219" s="54"/>
      <c r="AD219" s="281">
        <v>1009352.4</v>
      </c>
      <c r="AE219" s="281"/>
      <c r="AF219" s="281"/>
      <c r="AG219" s="281"/>
      <c r="AH219" s="281">
        <v>518594.77</v>
      </c>
      <c r="AI219" s="281">
        <v>93787.9</v>
      </c>
      <c r="AJ219" s="281"/>
      <c r="AK219" s="281"/>
      <c r="AL219" s="281"/>
      <c r="AM219" s="85">
        <f t="shared" si="19"/>
        <v>363645.02999999997</v>
      </c>
      <c r="AN219" s="21">
        <f t="shared" si="20"/>
        <v>45320.08</v>
      </c>
      <c r="AO219" s="86">
        <f t="shared" si="21"/>
        <v>318324.94999999995</v>
      </c>
      <c r="AP219" s="24">
        <f t="shared" si="22"/>
        <v>1775587.38</v>
      </c>
      <c r="AQ219" s="25">
        <f t="shared" si="23"/>
        <v>1621735.0699999998</v>
      </c>
      <c r="AR219" s="16">
        <f t="shared" si="24"/>
        <v>153852.31000000006</v>
      </c>
    </row>
    <row r="220" spans="1:44" ht="15" thickBot="1" x14ac:dyDescent="0.25">
      <c r="A220" s="62" t="s">
        <v>359</v>
      </c>
      <c r="B220" s="62" t="s">
        <v>45</v>
      </c>
      <c r="C220" s="88">
        <v>7170</v>
      </c>
      <c r="D220" s="89" t="s">
        <v>1027</v>
      </c>
      <c r="E220" s="278" t="s">
        <v>1559</v>
      </c>
      <c r="F220" s="279">
        <v>770522.32</v>
      </c>
      <c r="G220" s="279">
        <v>14383.59</v>
      </c>
      <c r="H220" s="279">
        <v>127383.36</v>
      </c>
      <c r="I220" s="279"/>
      <c r="J220" s="278"/>
      <c r="K220" s="278">
        <v>822214.52</v>
      </c>
      <c r="L220" s="278">
        <v>674045.35</v>
      </c>
      <c r="M220" s="278"/>
      <c r="N220" s="278"/>
      <c r="O220" s="280">
        <v>4000</v>
      </c>
      <c r="P220" s="280">
        <v>73995.17</v>
      </c>
      <c r="Q220" s="280"/>
      <c r="R220" s="280">
        <v>337.45</v>
      </c>
      <c r="S220" s="278"/>
      <c r="T220" s="278"/>
      <c r="U220" s="278">
        <v>12</v>
      </c>
      <c r="V220" s="278">
        <v>4524693.96</v>
      </c>
      <c r="W220" s="54">
        <v>1845032.75</v>
      </c>
      <c r="X220" s="54">
        <v>284210</v>
      </c>
      <c r="Y220" s="54">
        <v>1606.59</v>
      </c>
      <c r="Z220" s="54"/>
      <c r="AA220" s="54">
        <v>1353950.9</v>
      </c>
      <c r="AB220" s="54"/>
      <c r="AC220" s="54"/>
      <c r="AD220" s="281">
        <v>1569990.7</v>
      </c>
      <c r="AE220" s="281"/>
      <c r="AF220" s="281">
        <v>4880</v>
      </c>
      <c r="AG220" s="281"/>
      <c r="AH220" s="281">
        <v>1357009.83</v>
      </c>
      <c r="AI220" s="281">
        <v>329551.48</v>
      </c>
      <c r="AJ220" s="281">
        <v>183003.87</v>
      </c>
      <c r="AK220" s="281"/>
      <c r="AL220" s="281"/>
      <c r="AM220" s="85">
        <f t="shared" si="19"/>
        <v>912289.2699999999</v>
      </c>
      <c r="AN220" s="21">
        <f t="shared" si="20"/>
        <v>78332.62</v>
      </c>
      <c r="AO220" s="86">
        <f t="shared" si="21"/>
        <v>833956.64999999991</v>
      </c>
      <c r="AP220" s="24">
        <f t="shared" si="22"/>
        <v>3484800.2399999998</v>
      </c>
      <c r="AQ220" s="25">
        <f t="shared" si="23"/>
        <v>3444435.8800000004</v>
      </c>
      <c r="AR220" s="16">
        <f t="shared" si="24"/>
        <v>40364.359999999404</v>
      </c>
    </row>
    <row r="221" spans="1:44" x14ac:dyDescent="0.2">
      <c r="D221" s="62" t="s">
        <v>28</v>
      </c>
      <c r="E221" s="278" t="s">
        <v>30</v>
      </c>
      <c r="F221" s="279">
        <v>37908.910000000003</v>
      </c>
      <c r="G221" s="279">
        <v>36520.71</v>
      </c>
      <c r="H221" s="279"/>
      <c r="I221" s="279">
        <v>44120</v>
      </c>
      <c r="J221" s="278"/>
      <c r="K221" s="278">
        <v>1</v>
      </c>
      <c r="L221" s="278">
        <v>2</v>
      </c>
      <c r="M221" s="278"/>
      <c r="N221" s="278"/>
      <c r="O221" s="280"/>
      <c r="P221" s="280">
        <v>85567.33</v>
      </c>
      <c r="Q221" s="280"/>
      <c r="R221" s="280">
        <v>10004.43</v>
      </c>
      <c r="S221" s="278"/>
      <c r="T221" s="278"/>
      <c r="U221" s="278">
        <v>-120486.21</v>
      </c>
      <c r="V221" s="278">
        <v>180573.14</v>
      </c>
      <c r="W221" s="54"/>
      <c r="X221" s="54"/>
      <c r="Y221" s="54">
        <v>98.18</v>
      </c>
      <c r="Z221" s="54"/>
      <c r="AA221" s="54">
        <v>6447504.1200000001</v>
      </c>
      <c r="AB221" s="54"/>
      <c r="AC221" s="54">
        <v>168307.61</v>
      </c>
      <c r="AD221" s="281">
        <v>6506453.1200000001</v>
      </c>
      <c r="AE221" s="281"/>
      <c r="AF221" s="281"/>
      <c r="AG221" s="281"/>
      <c r="AH221" s="281">
        <v>146562.85999999999</v>
      </c>
      <c r="AI221" s="281"/>
      <c r="AJ221" s="281"/>
      <c r="AK221" s="281"/>
      <c r="AL221" s="281"/>
      <c r="AM221" s="85">
        <f t="shared" si="19"/>
        <v>118549.62</v>
      </c>
      <c r="AN221" s="21">
        <f t="shared" si="20"/>
        <v>95571.760000000009</v>
      </c>
      <c r="AO221" s="86">
        <f t="shared" si="21"/>
        <v>22977.859999999986</v>
      </c>
      <c r="AP221" s="24">
        <f t="shared" si="22"/>
        <v>6615909.9100000001</v>
      </c>
      <c r="AQ221" s="25">
        <f t="shared" si="23"/>
        <v>6653015.9800000004</v>
      </c>
      <c r="AR221" s="16">
        <f t="shared" si="24"/>
        <v>-37106.070000000298</v>
      </c>
    </row>
    <row r="222" spans="1:44" x14ac:dyDescent="0.2">
      <c r="D222" s="62" t="s">
        <v>30</v>
      </c>
      <c r="AM222" s="85">
        <f t="shared" si="19"/>
        <v>0</v>
      </c>
      <c r="AN222" s="21">
        <f t="shared" si="20"/>
        <v>0</v>
      </c>
      <c r="AO222" s="86">
        <f t="shared" si="21"/>
        <v>0</v>
      </c>
      <c r="AP222" s="24">
        <f t="shared" si="22"/>
        <v>0</v>
      </c>
      <c r="AQ222" s="25">
        <f t="shared" si="23"/>
        <v>0</v>
      </c>
      <c r="AR222" s="16">
        <f t="shared" si="24"/>
        <v>0</v>
      </c>
    </row>
  </sheetData>
  <autoFilter ref="A1:AS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topLeftCell="T80" zoomScale="60" zoomScaleNormal="60" workbookViewId="0">
      <selection sqref="A1:AB130"/>
    </sheetView>
  </sheetViews>
  <sheetFormatPr defaultRowHeight="14.25" x14ac:dyDescent="0.2"/>
  <cols>
    <col min="1" max="1" width="27.875" style="273" customWidth="1"/>
    <col min="2" max="2" width="34.875" style="127" bestFit="1" customWidth="1"/>
    <col min="3" max="3" width="33.875" style="127" bestFit="1" customWidth="1"/>
    <col min="4" max="4" width="25.5" style="127" bestFit="1" customWidth="1"/>
    <col min="5" max="6" width="17" style="273" bestFit="1" customWidth="1"/>
    <col min="7" max="7" width="19.125" style="128" bestFit="1" customWidth="1"/>
    <col min="8" max="8" width="21" style="128" bestFit="1" customWidth="1"/>
    <col min="9" max="9" width="20.5" style="128" bestFit="1" customWidth="1"/>
    <col min="10" max="10" width="22.875" style="128" bestFit="1" customWidth="1"/>
    <col min="11" max="11" width="24.875" style="273" bestFit="1" customWidth="1"/>
    <col min="12" max="13" width="28.625" style="273" bestFit="1" customWidth="1"/>
    <col min="14" max="14" width="17" style="273" bestFit="1" customWidth="1"/>
    <col min="15" max="15" width="46" style="100" bestFit="1" customWidth="1"/>
    <col min="16" max="16" width="46.625" style="100" bestFit="1" customWidth="1"/>
    <col min="17" max="17" width="30.125" style="100" bestFit="1" customWidth="1"/>
    <col min="18" max="18" width="39.875" style="100" bestFit="1" customWidth="1"/>
    <col min="19" max="19" width="57" style="100" bestFit="1" customWidth="1"/>
    <col min="20" max="20" width="17" style="100" bestFit="1" customWidth="1"/>
    <col min="21" max="21" width="21.625" style="129" bestFit="1" customWidth="1"/>
    <col min="22" max="22" width="28" style="129" bestFit="1" customWidth="1"/>
    <col min="23" max="23" width="26.375" style="129" bestFit="1" customWidth="1"/>
    <col min="24" max="24" width="44.875" style="129" bestFit="1" customWidth="1"/>
    <col min="25" max="25" width="32.375" style="129" bestFit="1" customWidth="1"/>
    <col min="26" max="26" width="28.25" style="129" bestFit="1" customWidth="1"/>
    <col min="27" max="27" width="32.875" style="129" bestFit="1" customWidth="1"/>
    <col min="28" max="28" width="34.25" style="129" bestFit="1" customWidth="1"/>
    <col min="29" max="16384" width="9" style="273"/>
  </cols>
  <sheetData>
    <row r="1" spans="1:28" x14ac:dyDescent="0.2">
      <c r="A1" s="273" t="s">
        <v>591</v>
      </c>
      <c r="B1" s="127" t="s">
        <v>1440</v>
      </c>
      <c r="C1" s="127" t="s">
        <v>1441</v>
      </c>
      <c r="D1" s="127" t="s">
        <v>1442</v>
      </c>
      <c r="E1" s="273" t="s">
        <v>1445</v>
      </c>
      <c r="F1" s="273" t="s">
        <v>1446</v>
      </c>
      <c r="G1" s="128" t="s">
        <v>1449</v>
      </c>
      <c r="H1" s="128" t="s">
        <v>1450</v>
      </c>
      <c r="I1" s="128" t="s">
        <v>1451</v>
      </c>
      <c r="J1" s="128" t="s">
        <v>1452</v>
      </c>
      <c r="K1" s="273" t="s">
        <v>1453</v>
      </c>
      <c r="L1" s="273" t="s">
        <v>1454</v>
      </c>
      <c r="M1" s="273" t="s">
        <v>1455</v>
      </c>
      <c r="N1" s="273" t="s">
        <v>1456</v>
      </c>
      <c r="O1" s="100" t="s">
        <v>1457</v>
      </c>
      <c r="P1" s="100" t="s">
        <v>1458</v>
      </c>
      <c r="Q1" s="100" t="s">
        <v>1459</v>
      </c>
      <c r="R1" s="100" t="s">
        <v>1460</v>
      </c>
      <c r="S1" s="100" t="s">
        <v>1461</v>
      </c>
      <c r="T1" s="100" t="s">
        <v>1463</v>
      </c>
      <c r="U1" s="129" t="s">
        <v>1464</v>
      </c>
      <c r="V1" s="129" t="s">
        <v>1466</v>
      </c>
      <c r="W1" s="129" t="s">
        <v>1467</v>
      </c>
      <c r="X1" s="129" t="s">
        <v>1468</v>
      </c>
      <c r="Y1" s="129" t="s">
        <v>1469</v>
      </c>
      <c r="Z1" s="129" t="s">
        <v>1470</v>
      </c>
      <c r="AA1" s="129" t="s">
        <v>1471</v>
      </c>
      <c r="AB1" s="129" t="s">
        <v>1472</v>
      </c>
    </row>
    <row r="2" spans="1:28" x14ac:dyDescent="0.2">
      <c r="A2" s="273" t="s">
        <v>592</v>
      </c>
      <c r="B2" s="127" t="s">
        <v>1473</v>
      </c>
      <c r="C2" s="127" t="s">
        <v>1474</v>
      </c>
      <c r="D2" s="127" t="s">
        <v>1475</v>
      </c>
      <c r="E2" s="273" t="s">
        <v>1478</v>
      </c>
      <c r="F2" s="273" t="s">
        <v>1479</v>
      </c>
      <c r="G2" s="128" t="s">
        <v>1482</v>
      </c>
      <c r="H2" s="128" t="s">
        <v>1483</v>
      </c>
      <c r="I2" s="128" t="s">
        <v>1484</v>
      </c>
      <c r="J2" s="128" t="s">
        <v>1485</v>
      </c>
      <c r="K2" s="273" t="s">
        <v>1486</v>
      </c>
      <c r="L2" s="273" t="s">
        <v>1487</v>
      </c>
      <c r="M2" s="273" t="s">
        <v>1488</v>
      </c>
      <c r="N2" s="273" t="s">
        <v>1489</v>
      </c>
      <c r="O2" s="100" t="s">
        <v>1490</v>
      </c>
      <c r="P2" s="100" t="s">
        <v>1491</v>
      </c>
      <c r="Q2" s="100" t="s">
        <v>1492</v>
      </c>
      <c r="R2" s="100" t="s">
        <v>1493</v>
      </c>
      <c r="S2" s="100" t="s">
        <v>1494</v>
      </c>
      <c r="T2" s="100" t="s">
        <v>1496</v>
      </c>
      <c r="U2" s="129" t="s">
        <v>1497</v>
      </c>
      <c r="V2" s="129" t="s">
        <v>1499</v>
      </c>
      <c r="W2" s="129" t="s">
        <v>1500</v>
      </c>
      <c r="X2" s="129" t="s">
        <v>1501</v>
      </c>
      <c r="Y2" s="129" t="s">
        <v>1502</v>
      </c>
      <c r="Z2" s="129" t="s">
        <v>1503</v>
      </c>
      <c r="AA2" s="129" t="s">
        <v>1504</v>
      </c>
      <c r="AB2" s="129" t="s">
        <v>1505</v>
      </c>
    </row>
    <row r="3" spans="1:28" x14ac:dyDescent="0.2">
      <c r="A3" s="273" t="s">
        <v>593</v>
      </c>
      <c r="B3" s="127">
        <v>67695901.379999995</v>
      </c>
      <c r="C3" s="127">
        <v>2649149.7999999998</v>
      </c>
      <c r="D3" s="127">
        <v>8305506.7699999996</v>
      </c>
      <c r="E3" s="273">
        <v>141589175.96000001</v>
      </c>
      <c r="F3" s="273">
        <v>27393820.210000001</v>
      </c>
      <c r="G3" s="128">
        <v>650168</v>
      </c>
      <c r="H3" s="128">
        <v>2985050.53</v>
      </c>
      <c r="I3" s="128">
        <v>1978392.09</v>
      </c>
      <c r="J3" s="128">
        <v>319195.65999999997</v>
      </c>
      <c r="K3" s="273">
        <v>920719.03</v>
      </c>
      <c r="L3" s="273">
        <v>9451259.7400000002</v>
      </c>
      <c r="M3" s="273">
        <v>7160169.4199999999</v>
      </c>
      <c r="N3" s="273">
        <v>184229203.94</v>
      </c>
      <c r="O3" s="100">
        <v>107337495.93000001</v>
      </c>
      <c r="P3" s="100">
        <v>4359608.45</v>
      </c>
      <c r="Q3" s="100">
        <v>97215.01</v>
      </c>
      <c r="R3" s="100">
        <v>3830</v>
      </c>
      <c r="S3" s="100">
        <v>82474350.069999993</v>
      </c>
      <c r="T3" s="100">
        <v>9973481</v>
      </c>
      <c r="U3" s="129">
        <v>117579762.87</v>
      </c>
      <c r="V3" s="129">
        <v>9518</v>
      </c>
      <c r="W3" s="129">
        <v>185025.7</v>
      </c>
      <c r="X3" s="129">
        <v>44361690.299999997</v>
      </c>
      <c r="Y3" s="129">
        <v>15436037.67</v>
      </c>
      <c r="Z3" s="129">
        <v>60364</v>
      </c>
      <c r="AA3" s="129">
        <v>37470</v>
      </c>
      <c r="AB3" s="129">
        <v>714540</v>
      </c>
    </row>
    <row r="4" spans="1:28" x14ac:dyDescent="0.2">
      <c r="A4" s="273" t="s">
        <v>2134</v>
      </c>
      <c r="B4" s="127">
        <v>847911.18</v>
      </c>
      <c r="C4" s="127">
        <v>58361</v>
      </c>
      <c r="D4" s="127">
        <v>95087.86</v>
      </c>
      <c r="E4" s="273">
        <v>4623070.75</v>
      </c>
      <c r="F4" s="273">
        <v>167390.06</v>
      </c>
      <c r="G4" s="128">
        <v>20155</v>
      </c>
      <c r="H4" s="128">
        <v>6603.15</v>
      </c>
      <c r="J4" s="128">
        <v>325.22000000000003</v>
      </c>
      <c r="N4" s="273">
        <v>1723269</v>
      </c>
      <c r="O4" s="100">
        <v>830843.66</v>
      </c>
      <c r="P4" s="100">
        <v>102930</v>
      </c>
      <c r="Q4" s="100">
        <v>1395.82</v>
      </c>
      <c r="S4" s="100">
        <v>1061270</v>
      </c>
      <c r="T4" s="100">
        <v>271580</v>
      </c>
      <c r="U4" s="129">
        <v>1451730</v>
      </c>
      <c r="X4" s="129">
        <v>639284.26</v>
      </c>
      <c r="Y4" s="129">
        <v>183919.17</v>
      </c>
    </row>
    <row r="5" spans="1:28" x14ac:dyDescent="0.2">
      <c r="A5" s="273" t="s">
        <v>2135</v>
      </c>
      <c r="B5" s="127">
        <v>385719.6</v>
      </c>
      <c r="C5" s="127">
        <v>1572</v>
      </c>
      <c r="D5" s="127">
        <v>64564.85</v>
      </c>
      <c r="E5" s="273">
        <v>618158.49</v>
      </c>
      <c r="F5" s="273">
        <v>297889.71999999997</v>
      </c>
      <c r="I5" s="128">
        <v>28265</v>
      </c>
      <c r="J5" s="128">
        <v>0</v>
      </c>
      <c r="M5" s="273">
        <v>-68232</v>
      </c>
      <c r="N5" s="273">
        <v>1740746.12</v>
      </c>
      <c r="O5" s="100">
        <v>464970.74</v>
      </c>
      <c r="Q5" s="100">
        <v>635.28</v>
      </c>
      <c r="S5" s="100">
        <v>621320</v>
      </c>
      <c r="T5" s="100">
        <v>78680</v>
      </c>
      <c r="U5" s="129">
        <v>733148</v>
      </c>
      <c r="X5" s="129">
        <v>307807.11</v>
      </c>
      <c r="Y5" s="129">
        <v>139364.41</v>
      </c>
    </row>
    <row r="6" spans="1:28" x14ac:dyDescent="0.2">
      <c r="A6" s="273" t="s">
        <v>2136</v>
      </c>
      <c r="B6" s="127">
        <v>749258.34</v>
      </c>
      <c r="C6" s="127">
        <v>46278.25</v>
      </c>
      <c r="D6" s="127">
        <v>113674.75</v>
      </c>
      <c r="E6" s="273">
        <v>1108158.42</v>
      </c>
      <c r="F6" s="273">
        <v>612312.12</v>
      </c>
      <c r="G6" s="128">
        <v>0</v>
      </c>
      <c r="H6" s="128">
        <v>988.68</v>
      </c>
      <c r="I6" s="128">
        <v>120495</v>
      </c>
      <c r="J6" s="128">
        <v>787.52</v>
      </c>
      <c r="M6" s="273">
        <v>14992.9</v>
      </c>
      <c r="N6" s="273">
        <v>2169071.4500000002</v>
      </c>
      <c r="O6" s="100">
        <v>1522191.14</v>
      </c>
      <c r="P6" s="100">
        <v>128790</v>
      </c>
      <c r="Q6" s="100">
        <v>1463.74</v>
      </c>
      <c r="S6" s="100">
        <v>1142610</v>
      </c>
      <c r="T6" s="100">
        <v>243731</v>
      </c>
      <c r="U6" s="129">
        <v>1947985</v>
      </c>
      <c r="X6" s="129">
        <v>979925.94</v>
      </c>
      <c r="Y6" s="129">
        <v>185506.38</v>
      </c>
      <c r="Z6" s="129">
        <v>855</v>
      </c>
    </row>
    <row r="7" spans="1:28" x14ac:dyDescent="0.2">
      <c r="A7" s="273" t="s">
        <v>2137</v>
      </c>
      <c r="B7" s="127">
        <v>483259.97</v>
      </c>
      <c r="C7" s="127">
        <v>0</v>
      </c>
      <c r="D7" s="127">
        <v>116306.78</v>
      </c>
      <c r="E7" s="273">
        <v>453828.36</v>
      </c>
      <c r="F7" s="273">
        <v>237928.49</v>
      </c>
      <c r="J7" s="128">
        <v>151</v>
      </c>
      <c r="M7" s="273">
        <v>-113431</v>
      </c>
      <c r="N7" s="273">
        <v>235221.96</v>
      </c>
      <c r="O7" s="100">
        <v>490745.02</v>
      </c>
      <c r="P7" s="100">
        <v>250</v>
      </c>
      <c r="Q7" s="100">
        <v>836.03</v>
      </c>
      <c r="S7" s="100">
        <v>922600</v>
      </c>
      <c r="T7" s="100">
        <v>82848</v>
      </c>
      <c r="U7" s="129">
        <v>1033968</v>
      </c>
      <c r="X7" s="129">
        <v>321229.61</v>
      </c>
      <c r="Y7" s="129">
        <v>139279.31</v>
      </c>
    </row>
    <row r="8" spans="1:28" x14ac:dyDescent="0.2">
      <c r="A8" s="273" t="s">
        <v>2138</v>
      </c>
      <c r="B8" s="127">
        <v>488736.97</v>
      </c>
      <c r="C8" s="127">
        <v>10931</v>
      </c>
      <c r="D8" s="127">
        <v>33259.599999999999</v>
      </c>
      <c r="E8" s="273">
        <v>582124.54</v>
      </c>
      <c r="F8" s="273">
        <v>214849.15</v>
      </c>
      <c r="H8" s="128">
        <v>10590</v>
      </c>
      <c r="I8" s="128">
        <v>15000</v>
      </c>
      <c r="J8" s="128">
        <v>72</v>
      </c>
      <c r="M8" s="273">
        <v>321</v>
      </c>
      <c r="N8" s="273">
        <v>1649277.25</v>
      </c>
      <c r="O8" s="100">
        <v>525773.93999999994</v>
      </c>
      <c r="Q8" s="100">
        <v>778.51</v>
      </c>
      <c r="S8" s="100">
        <v>497980</v>
      </c>
      <c r="T8" s="100">
        <v>122380</v>
      </c>
      <c r="U8" s="129">
        <v>643680</v>
      </c>
      <c r="X8" s="129">
        <v>433542.15</v>
      </c>
      <c r="Y8" s="129">
        <v>95593.73</v>
      </c>
    </row>
    <row r="9" spans="1:28" x14ac:dyDescent="0.2">
      <c r="A9" s="273" t="s">
        <v>2139</v>
      </c>
      <c r="B9" s="127">
        <v>432426.72</v>
      </c>
      <c r="C9" s="127">
        <v>0</v>
      </c>
      <c r="D9" s="127">
        <v>105724.16</v>
      </c>
      <c r="E9" s="273">
        <v>370158.25</v>
      </c>
      <c r="F9" s="273">
        <v>264766.78999999998</v>
      </c>
      <c r="G9" s="128">
        <v>0</v>
      </c>
      <c r="J9" s="128">
        <v>258.18</v>
      </c>
      <c r="M9" s="273">
        <v>-0.6</v>
      </c>
      <c r="N9" s="273">
        <v>991159.3</v>
      </c>
      <c r="O9" s="100">
        <v>475737.35</v>
      </c>
      <c r="Q9" s="100">
        <v>902.35</v>
      </c>
      <c r="S9" s="100">
        <v>573930</v>
      </c>
      <c r="T9" s="100">
        <v>212640</v>
      </c>
      <c r="U9" s="129">
        <v>896500</v>
      </c>
      <c r="X9" s="129">
        <v>266972.64</v>
      </c>
      <c r="Y9" s="129">
        <v>74668.75</v>
      </c>
    </row>
    <row r="10" spans="1:28" x14ac:dyDescent="0.2">
      <c r="A10" s="273" t="s">
        <v>2140</v>
      </c>
      <c r="B10" s="127">
        <v>346142.84</v>
      </c>
      <c r="C10" s="127">
        <v>8314</v>
      </c>
      <c r="D10" s="127">
        <v>86373.92</v>
      </c>
      <c r="E10" s="273">
        <v>787223.46</v>
      </c>
      <c r="F10" s="273">
        <v>255635.16</v>
      </c>
      <c r="G10" s="128">
        <v>15673</v>
      </c>
      <c r="H10" s="128">
        <v>2198.71</v>
      </c>
      <c r="J10" s="128">
        <v>338.06</v>
      </c>
      <c r="M10" s="273">
        <v>-1.21</v>
      </c>
      <c r="N10" s="273">
        <v>169383.81</v>
      </c>
      <c r="O10" s="100">
        <v>360091.97</v>
      </c>
      <c r="P10" s="100">
        <v>110000</v>
      </c>
      <c r="Q10" s="100">
        <v>611.39</v>
      </c>
      <c r="S10" s="100">
        <v>546310</v>
      </c>
      <c r="T10" s="100">
        <v>125980</v>
      </c>
      <c r="U10" s="129">
        <v>665389.80000000005</v>
      </c>
      <c r="X10" s="129">
        <v>266598.82</v>
      </c>
      <c r="Y10" s="129">
        <v>124087.73</v>
      </c>
    </row>
    <row r="11" spans="1:28" x14ac:dyDescent="0.2">
      <c r="A11" s="273" t="s">
        <v>2141</v>
      </c>
      <c r="B11" s="127">
        <v>966349.25</v>
      </c>
      <c r="C11" s="127">
        <v>49137.55</v>
      </c>
      <c r="D11" s="127">
        <v>169429.63</v>
      </c>
      <c r="E11" s="273">
        <v>827118.8</v>
      </c>
      <c r="F11" s="273">
        <v>537871.92000000004</v>
      </c>
      <c r="I11" s="128">
        <v>44000</v>
      </c>
      <c r="J11" s="128">
        <v>701.39</v>
      </c>
      <c r="M11" s="273">
        <v>181535.63</v>
      </c>
      <c r="N11" s="273">
        <v>668274.24</v>
      </c>
      <c r="O11" s="100">
        <v>635172.43999999994</v>
      </c>
      <c r="Q11" s="100">
        <v>2019.02</v>
      </c>
      <c r="S11" s="100">
        <v>887110</v>
      </c>
      <c r="T11" s="100">
        <v>311472</v>
      </c>
      <c r="U11" s="129">
        <v>1523862</v>
      </c>
      <c r="X11" s="129">
        <v>476015.05</v>
      </c>
      <c r="Y11" s="129">
        <v>103102.03</v>
      </c>
    </row>
    <row r="12" spans="1:28" x14ac:dyDescent="0.2">
      <c r="A12" s="273" t="s">
        <v>2142</v>
      </c>
      <c r="B12" s="127">
        <v>538608.75</v>
      </c>
      <c r="C12" s="127">
        <v>24850</v>
      </c>
      <c r="D12" s="127">
        <v>32921.21</v>
      </c>
      <c r="E12" s="273">
        <v>859954.46</v>
      </c>
      <c r="F12" s="273">
        <v>330157.37</v>
      </c>
      <c r="G12" s="128">
        <v>0</v>
      </c>
      <c r="J12" s="128">
        <v>898.46</v>
      </c>
      <c r="N12" s="273">
        <v>2102009.77</v>
      </c>
      <c r="O12" s="100">
        <v>452163.31</v>
      </c>
      <c r="P12" s="100">
        <v>55350</v>
      </c>
      <c r="Q12" s="100">
        <v>1009.62</v>
      </c>
      <c r="S12" s="100">
        <v>962360</v>
      </c>
      <c r="T12" s="100">
        <v>154380</v>
      </c>
      <c r="U12" s="129">
        <v>1202170</v>
      </c>
      <c r="X12" s="129">
        <v>214499.41</v>
      </c>
      <c r="Y12" s="129">
        <v>148946.1</v>
      </c>
    </row>
    <row r="13" spans="1:28" x14ac:dyDescent="0.2">
      <c r="A13" s="273" t="s">
        <v>2143</v>
      </c>
      <c r="B13" s="127">
        <v>305751.87</v>
      </c>
      <c r="C13" s="127">
        <v>33898</v>
      </c>
      <c r="D13" s="127">
        <v>148473.45000000001</v>
      </c>
      <c r="E13" s="273">
        <v>1265835.1100000001</v>
      </c>
      <c r="F13" s="273">
        <v>237740.78</v>
      </c>
      <c r="G13" s="128">
        <v>0</v>
      </c>
      <c r="J13" s="128">
        <v>232.82</v>
      </c>
      <c r="M13" s="273">
        <v>-9600</v>
      </c>
      <c r="N13" s="273">
        <v>1442563.02</v>
      </c>
      <c r="O13" s="100">
        <v>653872.56999999995</v>
      </c>
      <c r="Q13" s="100">
        <v>607.79</v>
      </c>
      <c r="S13" s="100">
        <v>539630</v>
      </c>
      <c r="T13" s="100">
        <v>363460</v>
      </c>
      <c r="U13" s="129">
        <v>1060630</v>
      </c>
      <c r="W13" s="129">
        <v>16124</v>
      </c>
      <c r="X13" s="129">
        <v>467889.39</v>
      </c>
      <c r="Y13" s="129">
        <v>121992.78</v>
      </c>
    </row>
    <row r="14" spans="1:28" x14ac:dyDescent="0.2">
      <c r="A14" s="273" t="s">
        <v>2144</v>
      </c>
      <c r="B14" s="127">
        <v>588237.62</v>
      </c>
      <c r="C14" s="127">
        <v>13567</v>
      </c>
      <c r="D14" s="127">
        <v>83992.3</v>
      </c>
      <c r="E14" s="273">
        <v>1187397.51</v>
      </c>
      <c r="F14" s="273">
        <v>131050.02</v>
      </c>
      <c r="G14" s="128">
        <v>0</v>
      </c>
      <c r="I14" s="128">
        <v>267213</v>
      </c>
      <c r="J14" s="128">
        <v>333</v>
      </c>
      <c r="N14" s="273">
        <v>484200</v>
      </c>
      <c r="O14" s="100">
        <v>488569.92</v>
      </c>
      <c r="Q14" s="100">
        <v>1064.06</v>
      </c>
      <c r="S14" s="100">
        <v>943390</v>
      </c>
      <c r="T14" s="100">
        <v>294100</v>
      </c>
      <c r="U14" s="129">
        <v>1345954.5</v>
      </c>
      <c r="X14" s="129">
        <v>485463.61</v>
      </c>
      <c r="Y14" s="129">
        <v>83155.509999999995</v>
      </c>
      <c r="AB14" s="129">
        <v>500</v>
      </c>
    </row>
    <row r="15" spans="1:28" x14ac:dyDescent="0.2">
      <c r="A15" s="273" t="s">
        <v>2145</v>
      </c>
      <c r="B15" s="127">
        <v>726154.74</v>
      </c>
      <c r="C15" s="127">
        <v>0</v>
      </c>
      <c r="D15" s="127">
        <v>243047.9</v>
      </c>
      <c r="E15" s="273">
        <v>766760.77</v>
      </c>
      <c r="F15" s="273">
        <v>172566.25</v>
      </c>
      <c r="I15" s="128">
        <v>720</v>
      </c>
      <c r="J15" s="128">
        <v>1813.03</v>
      </c>
      <c r="M15" s="273">
        <v>67400</v>
      </c>
      <c r="N15" s="273">
        <v>1884119.29</v>
      </c>
      <c r="O15" s="100">
        <v>606246.07999999996</v>
      </c>
      <c r="P15" s="100">
        <v>155424.51999999999</v>
      </c>
      <c r="Q15" s="100">
        <v>1028.42</v>
      </c>
      <c r="S15" s="100">
        <v>930160</v>
      </c>
      <c r="T15" s="100">
        <v>207780</v>
      </c>
      <c r="U15" s="129">
        <v>1264440</v>
      </c>
      <c r="V15" s="129">
        <v>3390</v>
      </c>
      <c r="W15" s="129">
        <v>2974</v>
      </c>
      <c r="X15" s="129">
        <v>529121.65</v>
      </c>
      <c r="Y15" s="129">
        <v>108765.51</v>
      </c>
    </row>
    <row r="16" spans="1:28" x14ac:dyDescent="0.2">
      <c r="A16" s="273" t="s">
        <v>2146</v>
      </c>
      <c r="B16" s="127">
        <v>307608.73</v>
      </c>
      <c r="C16" s="127">
        <v>0</v>
      </c>
      <c r="D16" s="127">
        <v>52764.87</v>
      </c>
      <c r="E16" s="273">
        <v>736427.92</v>
      </c>
      <c r="F16" s="273">
        <v>317375.25</v>
      </c>
      <c r="G16" s="128">
        <v>0</v>
      </c>
      <c r="J16" s="128">
        <v>725.5</v>
      </c>
      <c r="M16" s="273">
        <v>66440.820000000007</v>
      </c>
      <c r="N16" s="273">
        <v>2403607</v>
      </c>
      <c r="O16" s="100">
        <v>326906.61</v>
      </c>
      <c r="P16" s="100">
        <v>179885</v>
      </c>
      <c r="Q16" s="100">
        <v>1081.29</v>
      </c>
      <c r="S16" s="100">
        <v>693630</v>
      </c>
      <c r="T16" s="100">
        <v>344052</v>
      </c>
      <c r="U16" s="129">
        <v>1177442.5</v>
      </c>
      <c r="X16" s="129">
        <v>347241.61</v>
      </c>
      <c r="Y16" s="129">
        <v>94915.91</v>
      </c>
      <c r="AB16" s="129">
        <v>500</v>
      </c>
    </row>
    <row r="17" spans="1:28" x14ac:dyDescent="0.2">
      <c r="A17" s="273" t="s">
        <v>2147</v>
      </c>
      <c r="B17" s="127">
        <v>948325.47</v>
      </c>
      <c r="C17" s="127">
        <v>80349</v>
      </c>
      <c r="D17" s="127">
        <v>205520.59</v>
      </c>
      <c r="E17" s="273">
        <v>567234.56999999995</v>
      </c>
      <c r="F17" s="273">
        <v>191758.36</v>
      </c>
      <c r="G17" s="128">
        <v>0</v>
      </c>
      <c r="J17" s="128">
        <v>23.16</v>
      </c>
      <c r="M17" s="273">
        <v>-162064.79999999999</v>
      </c>
      <c r="N17" s="273">
        <v>2696435.34</v>
      </c>
      <c r="O17" s="100">
        <v>598017.52</v>
      </c>
      <c r="P17" s="100">
        <v>223100</v>
      </c>
      <c r="Q17" s="100">
        <v>1829.66</v>
      </c>
      <c r="S17" s="100">
        <v>508220</v>
      </c>
      <c r="T17" s="100">
        <v>199940</v>
      </c>
      <c r="U17" s="129">
        <v>785180</v>
      </c>
      <c r="X17" s="129">
        <v>487093.23</v>
      </c>
      <c r="Y17" s="129">
        <v>107671.3</v>
      </c>
    </row>
    <row r="18" spans="1:28" x14ac:dyDescent="0.2">
      <c r="A18" s="273" t="s">
        <v>2148</v>
      </c>
      <c r="B18" s="127">
        <v>599290.09</v>
      </c>
      <c r="C18" s="127">
        <v>29970</v>
      </c>
      <c r="D18" s="127">
        <v>75167.460000000006</v>
      </c>
      <c r="E18" s="273">
        <v>1008927.79</v>
      </c>
      <c r="F18" s="273">
        <v>404589.51</v>
      </c>
      <c r="G18" s="128">
        <v>0</v>
      </c>
      <c r="H18" s="128">
        <v>655.74</v>
      </c>
      <c r="J18" s="128">
        <v>590.02</v>
      </c>
      <c r="N18" s="273">
        <v>2510757.66</v>
      </c>
      <c r="O18" s="100">
        <v>714466.99</v>
      </c>
      <c r="P18" s="100">
        <v>189234</v>
      </c>
      <c r="S18" s="100">
        <v>956060</v>
      </c>
      <c r="T18" s="100">
        <v>549560</v>
      </c>
      <c r="U18" s="129">
        <v>1409610</v>
      </c>
      <c r="X18" s="129">
        <v>617839.73</v>
      </c>
      <c r="Y18" s="129">
        <v>139500.07999999999</v>
      </c>
    </row>
    <row r="19" spans="1:28" x14ac:dyDescent="0.2">
      <c r="A19" s="273" t="s">
        <v>2149</v>
      </c>
      <c r="B19" s="127">
        <v>1364519.5</v>
      </c>
      <c r="C19" s="127">
        <v>34800</v>
      </c>
      <c r="D19" s="127">
        <v>31090.65</v>
      </c>
      <c r="E19" s="273">
        <v>3375620.64</v>
      </c>
      <c r="F19" s="273">
        <v>382089.22</v>
      </c>
      <c r="G19" s="128">
        <v>0</v>
      </c>
      <c r="H19" s="128">
        <v>0</v>
      </c>
      <c r="J19" s="128">
        <v>2532.34</v>
      </c>
      <c r="K19" s="273">
        <v>80000</v>
      </c>
      <c r="M19" s="273">
        <v>23420</v>
      </c>
      <c r="N19" s="273">
        <v>684118.79</v>
      </c>
      <c r="O19" s="100">
        <v>1095095.32</v>
      </c>
      <c r="Q19" s="100">
        <v>2021.44</v>
      </c>
      <c r="S19" s="100">
        <v>472080</v>
      </c>
      <c r="T19" s="100">
        <v>422642</v>
      </c>
      <c r="U19" s="129">
        <v>1050970</v>
      </c>
      <c r="W19" s="129">
        <v>900</v>
      </c>
      <c r="X19" s="129">
        <v>337991.27</v>
      </c>
      <c r="Y19" s="129">
        <v>199951.62</v>
      </c>
    </row>
    <row r="20" spans="1:28" x14ac:dyDescent="0.2">
      <c r="A20" s="273" t="s">
        <v>2150</v>
      </c>
      <c r="B20" s="127">
        <v>139709.97</v>
      </c>
      <c r="C20" s="127">
        <v>0</v>
      </c>
      <c r="D20" s="127">
        <v>51243.77</v>
      </c>
      <c r="E20" s="273">
        <v>450397.83</v>
      </c>
      <c r="F20" s="273">
        <v>207722.56</v>
      </c>
      <c r="H20" s="128">
        <v>0</v>
      </c>
      <c r="I20" s="128">
        <v>40000</v>
      </c>
      <c r="J20" s="128">
        <v>73.05</v>
      </c>
      <c r="N20" s="273">
        <v>787661.67</v>
      </c>
      <c r="O20" s="100">
        <v>401128.04</v>
      </c>
      <c r="Q20" s="100">
        <v>270.23</v>
      </c>
      <c r="S20" s="100">
        <v>934570</v>
      </c>
      <c r="T20" s="100">
        <v>116380</v>
      </c>
      <c r="U20" s="129">
        <v>1082880</v>
      </c>
      <c r="X20" s="129">
        <v>308660.23</v>
      </c>
      <c r="Y20" s="129">
        <v>64119.79</v>
      </c>
    </row>
    <row r="21" spans="1:28" ht="15" customHeight="1" x14ac:dyDescent="0.2">
      <c r="A21" s="273" t="s">
        <v>2151</v>
      </c>
      <c r="B21" s="127">
        <v>445628.26</v>
      </c>
      <c r="C21" s="127">
        <v>3825.5</v>
      </c>
      <c r="D21" s="127">
        <v>36113.120000000003</v>
      </c>
      <c r="E21" s="273">
        <v>836819.44</v>
      </c>
      <c r="F21" s="273">
        <v>260584</v>
      </c>
      <c r="G21" s="128">
        <v>0</v>
      </c>
      <c r="J21" s="128">
        <v>228.88</v>
      </c>
      <c r="M21" s="273">
        <v>-97.27</v>
      </c>
      <c r="N21" s="273">
        <v>1709584.67</v>
      </c>
      <c r="O21" s="100">
        <v>329686.17</v>
      </c>
      <c r="Q21" s="100">
        <v>832.44</v>
      </c>
      <c r="S21" s="100">
        <v>860370</v>
      </c>
      <c r="T21" s="100">
        <v>120760</v>
      </c>
      <c r="U21" s="129">
        <v>1005251</v>
      </c>
      <c r="X21" s="129">
        <v>224845.33</v>
      </c>
      <c r="Y21" s="129">
        <v>160434.94</v>
      </c>
    </row>
    <row r="22" spans="1:28" x14ac:dyDescent="0.2">
      <c r="A22" s="273" t="s">
        <v>2255</v>
      </c>
      <c r="B22" s="127">
        <v>83765.42</v>
      </c>
      <c r="C22" s="127">
        <v>10643</v>
      </c>
      <c r="D22" s="127">
        <v>95716.76</v>
      </c>
      <c r="E22" s="273">
        <v>1069253.6599999999</v>
      </c>
      <c r="F22" s="273">
        <v>418698.51</v>
      </c>
      <c r="H22" s="128">
        <v>321</v>
      </c>
      <c r="J22" s="128">
        <v>217.2</v>
      </c>
      <c r="M22" s="273">
        <v>115854.85</v>
      </c>
      <c r="N22" s="273">
        <v>2287426.9300000002</v>
      </c>
      <c r="O22" s="100">
        <v>499621.73</v>
      </c>
      <c r="Q22" s="100">
        <v>222.25</v>
      </c>
      <c r="S22" s="100">
        <v>608930</v>
      </c>
      <c r="T22" s="100">
        <v>69680</v>
      </c>
      <c r="U22" s="129">
        <v>827860</v>
      </c>
      <c r="X22" s="129">
        <v>296491.77</v>
      </c>
      <c r="Y22" s="129">
        <v>146695.54</v>
      </c>
    </row>
    <row r="23" spans="1:28" x14ac:dyDescent="0.2">
      <c r="A23" s="273" t="s">
        <v>2152</v>
      </c>
      <c r="B23" s="127">
        <v>223872.98</v>
      </c>
      <c r="C23" s="127">
        <v>0</v>
      </c>
      <c r="D23" s="127">
        <v>19509.43</v>
      </c>
      <c r="E23" s="273">
        <v>1021388.62</v>
      </c>
      <c r="F23" s="273">
        <v>197924.67</v>
      </c>
      <c r="G23" s="128">
        <v>0</v>
      </c>
      <c r="J23" s="128">
        <v>482.66</v>
      </c>
      <c r="K23" s="273">
        <v>3000</v>
      </c>
      <c r="M23" s="273">
        <v>14826.49</v>
      </c>
      <c r="N23" s="273">
        <v>2091979.99</v>
      </c>
      <c r="O23" s="100">
        <v>456990.73</v>
      </c>
      <c r="P23" s="100">
        <v>16200</v>
      </c>
      <c r="Q23" s="100">
        <v>84.36</v>
      </c>
      <c r="S23" s="100">
        <v>474908</v>
      </c>
      <c r="T23" s="100">
        <v>125238</v>
      </c>
      <c r="U23" s="129">
        <v>485408</v>
      </c>
      <c r="X23" s="129">
        <v>311759.99</v>
      </c>
      <c r="Y23" s="129">
        <v>142796.20000000001</v>
      </c>
    </row>
    <row r="24" spans="1:28" x14ac:dyDescent="0.2">
      <c r="A24" s="273" t="s">
        <v>2153</v>
      </c>
      <c r="B24" s="127">
        <v>703207.84</v>
      </c>
      <c r="C24" s="127">
        <v>0</v>
      </c>
      <c r="D24" s="127">
        <v>26452.21</v>
      </c>
      <c r="E24" s="273">
        <v>768577.76</v>
      </c>
      <c r="F24" s="273">
        <v>297478.84000000003</v>
      </c>
      <c r="G24" s="128">
        <v>0</v>
      </c>
      <c r="J24" s="128">
        <v>214.82</v>
      </c>
      <c r="K24" s="273">
        <v>64445</v>
      </c>
      <c r="M24" s="273">
        <v>54985.69</v>
      </c>
      <c r="O24" s="100">
        <v>926398.67</v>
      </c>
      <c r="P24" s="100">
        <v>122051</v>
      </c>
      <c r="Q24" s="100">
        <v>930.98</v>
      </c>
      <c r="S24" s="100">
        <v>1078928.5</v>
      </c>
      <c r="T24" s="100">
        <v>101610</v>
      </c>
      <c r="U24" s="129">
        <v>1398488.5</v>
      </c>
      <c r="X24" s="129">
        <v>541451.31000000006</v>
      </c>
      <c r="Y24" s="129">
        <v>137453.71</v>
      </c>
      <c r="AB24" s="129">
        <v>49320</v>
      </c>
    </row>
    <row r="25" spans="1:28" x14ac:dyDescent="0.2">
      <c r="A25" s="273" t="s">
        <v>2154</v>
      </c>
      <c r="B25" s="127">
        <v>352080.49</v>
      </c>
      <c r="C25" s="127">
        <v>0</v>
      </c>
      <c r="D25" s="127">
        <v>14430.71</v>
      </c>
      <c r="E25" s="273">
        <v>1230160.22</v>
      </c>
      <c r="F25" s="273">
        <v>177305.81</v>
      </c>
      <c r="G25" s="128">
        <v>0</v>
      </c>
      <c r="J25" s="128">
        <v>276.73</v>
      </c>
      <c r="M25" s="273">
        <v>10153.91</v>
      </c>
      <c r="N25" s="273">
        <v>1967042.37</v>
      </c>
      <c r="O25" s="100">
        <v>445929.5</v>
      </c>
      <c r="Q25" s="100">
        <v>289.7</v>
      </c>
      <c r="S25" s="100">
        <v>753937</v>
      </c>
      <c r="T25" s="100">
        <v>23700</v>
      </c>
      <c r="U25" s="129">
        <v>764437</v>
      </c>
      <c r="X25" s="129">
        <v>172532.38</v>
      </c>
      <c r="Y25" s="129">
        <v>121398.44</v>
      </c>
    </row>
    <row r="26" spans="1:28" x14ac:dyDescent="0.2">
      <c r="A26" s="273" t="s">
        <v>2155</v>
      </c>
      <c r="B26" s="127">
        <v>513644.84</v>
      </c>
      <c r="C26" s="127">
        <v>0</v>
      </c>
      <c r="D26" s="127">
        <v>25533.8</v>
      </c>
      <c r="E26" s="273">
        <v>779558.1</v>
      </c>
      <c r="F26" s="273">
        <v>224610.71</v>
      </c>
      <c r="G26" s="128">
        <v>0</v>
      </c>
      <c r="J26" s="128">
        <v>253.79</v>
      </c>
      <c r="M26" s="273">
        <v>67822.17</v>
      </c>
      <c r="N26" s="273">
        <v>1301651.56</v>
      </c>
      <c r="O26" s="100">
        <v>694136.31999999995</v>
      </c>
      <c r="Q26" s="100">
        <v>527.38</v>
      </c>
      <c r="S26" s="100">
        <v>318360</v>
      </c>
      <c r="T26" s="100">
        <v>41300</v>
      </c>
      <c r="U26" s="129">
        <v>339860</v>
      </c>
      <c r="X26" s="129">
        <v>342554.14</v>
      </c>
      <c r="Y26" s="129">
        <v>132821.47</v>
      </c>
    </row>
    <row r="27" spans="1:28" x14ac:dyDescent="0.2">
      <c r="A27" s="273" t="s">
        <v>2156</v>
      </c>
      <c r="B27" s="127">
        <v>649221.01</v>
      </c>
      <c r="C27" s="127">
        <v>0</v>
      </c>
      <c r="D27" s="127">
        <v>38850.949999999997</v>
      </c>
      <c r="E27" s="273">
        <v>2023264.6</v>
      </c>
      <c r="F27" s="273">
        <v>318354.06</v>
      </c>
      <c r="G27" s="128">
        <v>0</v>
      </c>
      <c r="J27" s="128">
        <v>173</v>
      </c>
      <c r="M27" s="273">
        <v>700.02</v>
      </c>
      <c r="N27" s="273">
        <v>1776680.82</v>
      </c>
      <c r="O27" s="100">
        <v>1244924.56</v>
      </c>
      <c r="Q27" s="100">
        <v>159.85</v>
      </c>
      <c r="S27" s="100">
        <v>600372.5</v>
      </c>
      <c r="T27" s="100">
        <v>105549</v>
      </c>
      <c r="U27" s="129">
        <v>955042.5</v>
      </c>
      <c r="X27" s="129">
        <v>285432.28999999998</v>
      </c>
      <c r="Y27" s="129">
        <v>176833.5</v>
      </c>
    </row>
    <row r="28" spans="1:28" x14ac:dyDescent="0.2">
      <c r="A28" s="273" t="s">
        <v>2157</v>
      </c>
      <c r="B28" s="127">
        <v>746960.56</v>
      </c>
      <c r="C28" s="127">
        <v>30540</v>
      </c>
      <c r="D28" s="127">
        <v>45013.68</v>
      </c>
      <c r="E28" s="273">
        <v>1472940.2</v>
      </c>
      <c r="F28" s="273">
        <v>296675.25</v>
      </c>
      <c r="G28" s="128">
        <v>900</v>
      </c>
      <c r="H28" s="128">
        <v>40582.46</v>
      </c>
      <c r="J28" s="128">
        <v>151.31</v>
      </c>
      <c r="M28" s="273">
        <v>14926.08</v>
      </c>
      <c r="N28" s="273">
        <v>2074982.75</v>
      </c>
      <c r="O28" s="100">
        <v>1651994.93</v>
      </c>
      <c r="Q28" s="100">
        <v>593.88</v>
      </c>
      <c r="R28" s="100">
        <v>110</v>
      </c>
      <c r="S28" s="100">
        <v>1306214.5</v>
      </c>
      <c r="T28" s="100">
        <v>223515</v>
      </c>
      <c r="U28" s="129">
        <v>1932804.5</v>
      </c>
      <c r="X28" s="129">
        <v>497598.05</v>
      </c>
      <c r="Y28" s="129">
        <v>208746.15</v>
      </c>
      <c r="AA28" s="129">
        <v>3</v>
      </c>
    </row>
    <row r="29" spans="1:28" x14ac:dyDescent="0.2">
      <c r="A29" s="273" t="s">
        <v>2158</v>
      </c>
      <c r="B29" s="127">
        <v>419764.95</v>
      </c>
      <c r="C29" s="127">
        <v>6756</v>
      </c>
      <c r="D29" s="127">
        <v>118398.12</v>
      </c>
      <c r="E29" s="273">
        <v>660501.6</v>
      </c>
      <c r="F29" s="273">
        <v>266009.81</v>
      </c>
      <c r="G29" s="128">
        <v>0</v>
      </c>
      <c r="H29" s="128">
        <v>19502.14</v>
      </c>
      <c r="J29" s="128">
        <v>208.04</v>
      </c>
      <c r="M29" s="273">
        <v>22294.71</v>
      </c>
      <c r="N29" s="273">
        <v>1942599.48</v>
      </c>
      <c r="O29" s="100">
        <v>733449.03</v>
      </c>
      <c r="Q29" s="100">
        <v>641.74</v>
      </c>
      <c r="S29" s="100">
        <v>644703.5</v>
      </c>
      <c r="T29" s="100">
        <v>44303</v>
      </c>
      <c r="U29" s="129">
        <v>718406.5</v>
      </c>
      <c r="X29" s="129">
        <v>291079.92</v>
      </c>
      <c r="Y29" s="129">
        <v>100640.8</v>
      </c>
      <c r="AB29" s="129">
        <v>900</v>
      </c>
    </row>
    <row r="30" spans="1:28" x14ac:dyDescent="0.2">
      <c r="A30" s="273" t="s">
        <v>2159</v>
      </c>
      <c r="B30" s="127">
        <v>757700.17</v>
      </c>
      <c r="C30" s="127">
        <v>8354.5</v>
      </c>
      <c r="D30" s="127">
        <v>100762.9</v>
      </c>
      <c r="E30" s="273">
        <v>936152.24</v>
      </c>
      <c r="F30" s="273">
        <v>276970.86</v>
      </c>
      <c r="G30" s="128">
        <v>0</v>
      </c>
      <c r="H30" s="128">
        <v>1950</v>
      </c>
      <c r="J30" s="128">
        <v>110.25</v>
      </c>
      <c r="M30" s="273">
        <v>47389.14</v>
      </c>
      <c r="N30" s="273">
        <v>1357301.45</v>
      </c>
      <c r="O30" s="100">
        <v>1120504.1299999999</v>
      </c>
      <c r="Q30" s="100">
        <v>1154.4000000000001</v>
      </c>
      <c r="R30" s="100">
        <v>60</v>
      </c>
      <c r="S30" s="100">
        <v>632576</v>
      </c>
      <c r="T30" s="100">
        <v>62615</v>
      </c>
      <c r="U30" s="129">
        <v>913066</v>
      </c>
      <c r="X30" s="129">
        <v>332886.84000000003</v>
      </c>
      <c r="Y30" s="129">
        <v>109120.6</v>
      </c>
      <c r="AA30" s="129">
        <v>1</v>
      </c>
      <c r="AB30" s="129">
        <v>1800</v>
      </c>
    </row>
    <row r="31" spans="1:28" x14ac:dyDescent="0.2">
      <c r="A31" s="273" t="s">
        <v>2160</v>
      </c>
      <c r="B31" s="127">
        <v>509391.91</v>
      </c>
      <c r="C31" s="127">
        <v>550</v>
      </c>
      <c r="D31" s="127">
        <v>99554.11</v>
      </c>
      <c r="E31" s="273">
        <v>504359.57</v>
      </c>
      <c r="F31" s="273">
        <v>178940.56</v>
      </c>
      <c r="G31" s="128">
        <v>0</v>
      </c>
      <c r="H31" s="128">
        <v>32651.57</v>
      </c>
      <c r="I31" s="128">
        <v>0.09</v>
      </c>
      <c r="J31" s="128">
        <v>293.61</v>
      </c>
      <c r="K31" s="273">
        <v>10122.120000000001</v>
      </c>
      <c r="M31" s="273">
        <v>161486.91</v>
      </c>
      <c r="N31" s="273">
        <v>1339755.76</v>
      </c>
      <c r="O31" s="100">
        <v>911669.71</v>
      </c>
      <c r="P31" s="100">
        <v>1067.33</v>
      </c>
      <c r="Q31" s="100">
        <v>586.19000000000005</v>
      </c>
      <c r="R31" s="100">
        <v>800</v>
      </c>
      <c r="S31" s="100">
        <v>923592.9</v>
      </c>
      <c r="T31" s="100">
        <v>81115</v>
      </c>
      <c r="U31" s="129">
        <v>1255602.8999999999</v>
      </c>
      <c r="X31" s="129">
        <v>393828.83</v>
      </c>
      <c r="Y31" s="129">
        <v>275216.62</v>
      </c>
      <c r="AA31" s="129">
        <v>3</v>
      </c>
      <c r="AB31" s="129">
        <v>1500</v>
      </c>
    </row>
    <row r="32" spans="1:28" x14ac:dyDescent="0.2">
      <c r="A32" s="273" t="s">
        <v>2161</v>
      </c>
      <c r="B32" s="127">
        <v>479451.35</v>
      </c>
      <c r="C32" s="127">
        <v>0</v>
      </c>
      <c r="D32" s="127">
        <v>103952.77</v>
      </c>
      <c r="E32" s="273">
        <v>1193242.95</v>
      </c>
      <c r="F32" s="273">
        <v>193466.94</v>
      </c>
      <c r="G32" s="128">
        <v>0</v>
      </c>
      <c r="H32" s="128">
        <v>15575.98</v>
      </c>
      <c r="J32" s="128">
        <v>214.64</v>
      </c>
      <c r="M32" s="273">
        <v>-9316.26</v>
      </c>
      <c r="N32" s="273">
        <v>2103448.6</v>
      </c>
      <c r="O32" s="100">
        <v>1016935.98</v>
      </c>
      <c r="Q32" s="100">
        <v>723.62</v>
      </c>
      <c r="S32" s="100">
        <v>919705</v>
      </c>
      <c r="T32" s="100">
        <v>80000</v>
      </c>
      <c r="U32" s="129">
        <v>1234855</v>
      </c>
      <c r="X32" s="129">
        <v>260428.09</v>
      </c>
      <c r="Y32" s="129">
        <v>188062.52</v>
      </c>
      <c r="AA32" s="129">
        <v>3</v>
      </c>
      <c r="AB32" s="129">
        <v>900</v>
      </c>
    </row>
    <row r="33" spans="1:28" x14ac:dyDescent="0.2">
      <c r="A33" s="273" t="s">
        <v>2162</v>
      </c>
      <c r="B33" s="127">
        <v>714765.22</v>
      </c>
      <c r="C33" s="127">
        <v>3128</v>
      </c>
      <c r="D33" s="127">
        <v>79931.87</v>
      </c>
      <c r="E33" s="273">
        <v>493022.96</v>
      </c>
      <c r="F33" s="273">
        <v>310595.78999999998</v>
      </c>
      <c r="G33" s="128">
        <v>0</v>
      </c>
      <c r="H33" s="128">
        <v>40905.050000000003</v>
      </c>
      <c r="J33" s="128">
        <v>786.21</v>
      </c>
      <c r="K33" s="273">
        <v>18629.810000000001</v>
      </c>
      <c r="M33" s="273">
        <v>94908.73</v>
      </c>
      <c r="N33" s="273">
        <v>1634028.2</v>
      </c>
      <c r="O33" s="100">
        <v>739821.62</v>
      </c>
      <c r="P33" s="100">
        <v>1306.8599999999999</v>
      </c>
      <c r="Q33" s="100">
        <v>1056.56</v>
      </c>
      <c r="S33" s="100">
        <v>328037.5</v>
      </c>
      <c r="T33" s="100">
        <v>66115</v>
      </c>
      <c r="U33" s="129">
        <v>531537.5</v>
      </c>
      <c r="X33" s="129">
        <v>215927.3</v>
      </c>
      <c r="Y33" s="129">
        <v>170853.36</v>
      </c>
      <c r="AB33" s="129">
        <v>900</v>
      </c>
    </row>
    <row r="34" spans="1:28" x14ac:dyDescent="0.2">
      <c r="A34" s="273" t="s">
        <v>2163</v>
      </c>
      <c r="B34" s="127">
        <v>398264.9</v>
      </c>
      <c r="C34" s="127">
        <v>3397</v>
      </c>
      <c r="D34" s="127">
        <v>48721.99</v>
      </c>
      <c r="E34" s="273">
        <v>637945.96</v>
      </c>
      <c r="F34" s="273">
        <v>254146.74</v>
      </c>
      <c r="G34" s="128">
        <v>0</v>
      </c>
      <c r="H34" s="128">
        <v>0</v>
      </c>
      <c r="J34" s="128">
        <v>602.02</v>
      </c>
      <c r="M34" s="273">
        <v>44138.62</v>
      </c>
      <c r="N34" s="273">
        <v>391756.52</v>
      </c>
      <c r="O34" s="100">
        <v>979813.55</v>
      </c>
      <c r="Q34" s="100">
        <v>697.13</v>
      </c>
      <c r="R34" s="100">
        <v>350</v>
      </c>
      <c r="S34" s="100">
        <v>968980.5</v>
      </c>
      <c r="T34" s="100">
        <v>84221</v>
      </c>
      <c r="U34" s="129">
        <v>1172216.5</v>
      </c>
      <c r="X34" s="129">
        <v>448490.21</v>
      </c>
      <c r="Y34" s="129">
        <v>85080.85</v>
      </c>
      <c r="AA34" s="129">
        <v>2</v>
      </c>
      <c r="AB34" s="129">
        <v>900</v>
      </c>
    </row>
    <row r="35" spans="1:28" x14ac:dyDescent="0.2">
      <c r="A35" s="273" t="s">
        <v>2164</v>
      </c>
      <c r="B35" s="127">
        <v>412883.47</v>
      </c>
      <c r="C35" s="127">
        <v>16937</v>
      </c>
      <c r="D35" s="127">
        <v>74216.12</v>
      </c>
      <c r="E35" s="273">
        <v>481252.19</v>
      </c>
      <c r="F35" s="273">
        <v>295849.01</v>
      </c>
      <c r="G35" s="128">
        <v>0</v>
      </c>
      <c r="H35" s="128">
        <v>16285.57</v>
      </c>
      <c r="J35" s="128">
        <v>233.89</v>
      </c>
      <c r="M35" s="273">
        <v>3795.98</v>
      </c>
      <c r="N35" s="273">
        <v>459399.49</v>
      </c>
      <c r="O35" s="100">
        <v>600128.55000000005</v>
      </c>
      <c r="Q35" s="100">
        <v>659.55</v>
      </c>
      <c r="R35" s="100">
        <v>20</v>
      </c>
      <c r="S35" s="100">
        <v>641402</v>
      </c>
      <c r="T35" s="100">
        <v>68918</v>
      </c>
      <c r="U35" s="129">
        <v>705005</v>
      </c>
      <c r="X35" s="129">
        <v>199095.66</v>
      </c>
      <c r="Y35" s="129">
        <v>78437.919999999998</v>
      </c>
    </row>
    <row r="36" spans="1:28" x14ac:dyDescent="0.2">
      <c r="A36" s="273" t="s">
        <v>2165</v>
      </c>
      <c r="B36" s="127">
        <v>308116.90999999997</v>
      </c>
      <c r="C36" s="127">
        <v>5502.2</v>
      </c>
      <c r="D36" s="127">
        <v>39153.300000000003</v>
      </c>
      <c r="E36" s="273">
        <v>780320.06</v>
      </c>
      <c r="F36" s="273">
        <v>194357.62</v>
      </c>
      <c r="G36" s="128">
        <v>0</v>
      </c>
      <c r="H36" s="128">
        <v>24643.97</v>
      </c>
      <c r="J36" s="128">
        <v>134</v>
      </c>
      <c r="K36" s="273">
        <v>13761.1</v>
      </c>
      <c r="M36" s="273">
        <v>59041.47</v>
      </c>
      <c r="N36" s="273">
        <v>556569.79</v>
      </c>
      <c r="O36" s="100">
        <v>837925.18</v>
      </c>
      <c r="P36" s="100">
        <v>753.72</v>
      </c>
      <c r="Q36" s="100">
        <v>386.08</v>
      </c>
      <c r="R36" s="100">
        <v>30</v>
      </c>
      <c r="S36" s="100">
        <v>827519.6</v>
      </c>
      <c r="T36" s="100">
        <v>36115</v>
      </c>
      <c r="U36" s="129">
        <v>1015304.6</v>
      </c>
      <c r="X36" s="129">
        <v>240031.51</v>
      </c>
      <c r="Y36" s="129">
        <v>109924.4</v>
      </c>
      <c r="AB36" s="129">
        <v>900</v>
      </c>
    </row>
    <row r="37" spans="1:28" x14ac:dyDescent="0.2">
      <c r="A37" s="273" t="s">
        <v>2166</v>
      </c>
      <c r="B37" s="127">
        <v>406505.74</v>
      </c>
      <c r="C37" s="127">
        <v>0</v>
      </c>
      <c r="D37" s="127">
        <v>82278.44</v>
      </c>
      <c r="E37" s="273">
        <v>334891.21999999997</v>
      </c>
      <c r="F37" s="273">
        <v>266922.32</v>
      </c>
      <c r="G37" s="128">
        <v>0</v>
      </c>
      <c r="H37" s="128">
        <v>17000</v>
      </c>
      <c r="J37" s="128">
        <v>311.5</v>
      </c>
      <c r="M37" s="273">
        <v>31237.95</v>
      </c>
      <c r="N37" s="273">
        <v>1714982.69</v>
      </c>
      <c r="O37" s="100">
        <v>856565.05</v>
      </c>
      <c r="Q37" s="100">
        <v>571.9</v>
      </c>
      <c r="R37" s="100">
        <v>120</v>
      </c>
      <c r="S37" s="100">
        <v>761190.5</v>
      </c>
      <c r="T37" s="100">
        <v>68615</v>
      </c>
      <c r="U37" s="129">
        <v>955683.5</v>
      </c>
      <c r="X37" s="129">
        <v>330288.53999999998</v>
      </c>
      <c r="Y37" s="129">
        <v>80158.2</v>
      </c>
      <c r="AA37" s="129">
        <v>1</v>
      </c>
    </row>
    <row r="38" spans="1:28" x14ac:dyDescent="0.2">
      <c r="A38" s="273" t="s">
        <v>2167</v>
      </c>
      <c r="B38" s="127">
        <v>366943.56</v>
      </c>
      <c r="C38" s="127">
        <v>359</v>
      </c>
      <c r="D38" s="127">
        <v>94446.67</v>
      </c>
      <c r="E38" s="273">
        <v>1222742.01</v>
      </c>
      <c r="F38" s="273">
        <v>237005.56</v>
      </c>
      <c r="H38" s="128">
        <v>17329.259999999998</v>
      </c>
      <c r="J38" s="128">
        <v>146</v>
      </c>
      <c r="M38" s="273">
        <v>33811.199999999997</v>
      </c>
      <c r="N38" s="273">
        <v>2179663.7000000002</v>
      </c>
      <c r="O38" s="100">
        <v>942034.72</v>
      </c>
      <c r="Q38" s="100">
        <v>456.21</v>
      </c>
      <c r="R38" s="100">
        <v>540</v>
      </c>
      <c r="S38" s="100">
        <v>861703.5</v>
      </c>
      <c r="T38" s="100">
        <v>138615</v>
      </c>
      <c r="U38" s="129">
        <v>1127003.5</v>
      </c>
      <c r="X38" s="129">
        <v>273917.81</v>
      </c>
      <c r="Y38" s="129">
        <v>337331.23</v>
      </c>
      <c r="AA38" s="129">
        <v>2</v>
      </c>
      <c r="AB38" s="129">
        <v>900</v>
      </c>
    </row>
    <row r="39" spans="1:28" x14ac:dyDescent="0.2">
      <c r="A39" s="273" t="s">
        <v>2168</v>
      </c>
      <c r="B39" s="127">
        <v>942738.49</v>
      </c>
      <c r="C39" s="127">
        <v>7266.75</v>
      </c>
      <c r="D39" s="127">
        <v>36592.89</v>
      </c>
      <c r="E39" s="273">
        <v>502073.01</v>
      </c>
      <c r="F39" s="273">
        <v>359941.74</v>
      </c>
      <c r="G39" s="128">
        <v>3000</v>
      </c>
      <c r="H39" s="128">
        <v>24066.240000000002</v>
      </c>
      <c r="J39" s="128">
        <v>218.34</v>
      </c>
      <c r="N39" s="273">
        <v>1994257.35</v>
      </c>
      <c r="O39" s="100">
        <v>1057963.6000000001</v>
      </c>
      <c r="Q39" s="100">
        <v>1453.34</v>
      </c>
      <c r="S39" s="100">
        <v>567350</v>
      </c>
      <c r="T39" s="100">
        <v>32495</v>
      </c>
      <c r="U39" s="129">
        <v>860270</v>
      </c>
      <c r="X39" s="129">
        <v>282746.7</v>
      </c>
      <c r="Y39" s="129">
        <v>159792.17000000001</v>
      </c>
      <c r="AB39" s="129">
        <v>50000</v>
      </c>
    </row>
    <row r="40" spans="1:28" x14ac:dyDescent="0.2">
      <c r="A40" s="273" t="s">
        <v>2169</v>
      </c>
      <c r="B40" s="127">
        <v>492038.93</v>
      </c>
      <c r="C40" s="127">
        <v>9300</v>
      </c>
      <c r="D40" s="127">
        <v>61271.83</v>
      </c>
      <c r="E40" s="273">
        <v>881757.12</v>
      </c>
      <c r="F40" s="273">
        <v>495600.19</v>
      </c>
      <c r="G40" s="128">
        <v>0</v>
      </c>
      <c r="H40" s="128">
        <v>32703.31</v>
      </c>
      <c r="J40" s="128">
        <v>197.99</v>
      </c>
      <c r="K40" s="273">
        <v>10000</v>
      </c>
      <c r="M40" s="273">
        <v>26432.29</v>
      </c>
      <c r="O40" s="100">
        <v>881874.77</v>
      </c>
      <c r="Q40" s="100">
        <v>806.17</v>
      </c>
      <c r="S40" s="100">
        <v>1232992.7</v>
      </c>
      <c r="T40" s="100">
        <v>67415</v>
      </c>
      <c r="U40" s="129">
        <v>1461892.7</v>
      </c>
      <c r="X40" s="129">
        <v>236542.39</v>
      </c>
      <c r="Y40" s="129">
        <v>186547.43</v>
      </c>
      <c r="AA40" s="129">
        <v>1</v>
      </c>
      <c r="AB40" s="129">
        <v>1500</v>
      </c>
    </row>
    <row r="41" spans="1:28" x14ac:dyDescent="0.2">
      <c r="A41" s="273" t="s">
        <v>2248</v>
      </c>
      <c r="B41" s="127">
        <v>557213.99</v>
      </c>
      <c r="C41" s="127">
        <v>0</v>
      </c>
      <c r="D41" s="127">
        <v>21675.3</v>
      </c>
      <c r="E41" s="273">
        <v>804394.79</v>
      </c>
      <c r="F41" s="273">
        <v>237157.42</v>
      </c>
      <c r="H41" s="128">
        <v>30176.2</v>
      </c>
      <c r="J41" s="128">
        <v>795.21</v>
      </c>
      <c r="M41" s="273">
        <v>29600</v>
      </c>
      <c r="N41" s="273">
        <v>1367149.29</v>
      </c>
      <c r="O41" s="100">
        <v>972136.63</v>
      </c>
      <c r="Q41" s="100">
        <v>1175.06</v>
      </c>
      <c r="R41" s="100">
        <v>1800</v>
      </c>
      <c r="S41" s="100">
        <v>706658.03</v>
      </c>
      <c r="T41" s="100">
        <v>69715</v>
      </c>
      <c r="U41" s="129">
        <v>1036718.03</v>
      </c>
      <c r="X41" s="129">
        <v>285239.93</v>
      </c>
      <c r="Y41" s="129">
        <v>122685.41</v>
      </c>
      <c r="AA41" s="129">
        <v>2</v>
      </c>
      <c r="AB41" s="129">
        <v>1800</v>
      </c>
    </row>
    <row r="42" spans="1:28" x14ac:dyDescent="0.2">
      <c r="A42" s="273" t="s">
        <v>2170</v>
      </c>
      <c r="B42" s="127">
        <v>1099424.53</v>
      </c>
      <c r="C42" s="127">
        <v>0</v>
      </c>
      <c r="D42" s="127">
        <v>41370.22</v>
      </c>
      <c r="E42" s="273">
        <v>368274.55</v>
      </c>
      <c r="F42" s="273">
        <v>247010.77</v>
      </c>
      <c r="G42" s="128">
        <v>0</v>
      </c>
      <c r="H42" s="128">
        <v>10803.97</v>
      </c>
      <c r="J42" s="128">
        <v>2388.63</v>
      </c>
      <c r="M42" s="273">
        <v>1200</v>
      </c>
      <c r="N42" s="273">
        <v>1747176.74</v>
      </c>
      <c r="O42" s="100">
        <v>1163545.45</v>
      </c>
      <c r="Q42" s="100">
        <v>1868.75</v>
      </c>
      <c r="S42" s="100">
        <v>390432</v>
      </c>
      <c r="T42" s="100">
        <v>105900</v>
      </c>
      <c r="U42" s="129">
        <v>940062</v>
      </c>
      <c r="W42" s="129">
        <v>320</v>
      </c>
      <c r="X42" s="129">
        <v>390412.04</v>
      </c>
      <c r="Y42" s="129">
        <v>135966.44</v>
      </c>
    </row>
    <row r="43" spans="1:28" x14ac:dyDescent="0.2">
      <c r="A43" s="273" t="s">
        <v>2171</v>
      </c>
      <c r="B43" s="127">
        <v>546537.21</v>
      </c>
      <c r="C43" s="127">
        <v>0</v>
      </c>
      <c r="D43" s="127">
        <v>122718.87</v>
      </c>
      <c r="E43" s="273">
        <v>524781.93999999994</v>
      </c>
      <c r="F43" s="273">
        <v>199193.73</v>
      </c>
      <c r="G43" s="128">
        <v>0</v>
      </c>
      <c r="H43" s="128">
        <v>56899.18</v>
      </c>
      <c r="J43" s="128">
        <v>66</v>
      </c>
      <c r="N43" s="273">
        <v>2580473.12</v>
      </c>
      <c r="O43" s="100">
        <v>1881968.03</v>
      </c>
      <c r="P43" s="100">
        <v>25000</v>
      </c>
      <c r="Q43" s="100">
        <v>779.79</v>
      </c>
      <c r="S43" s="100">
        <v>740871.2</v>
      </c>
      <c r="T43" s="100">
        <v>133120</v>
      </c>
      <c r="U43" s="129">
        <v>1304701.2</v>
      </c>
      <c r="X43" s="129">
        <v>745702.6</v>
      </c>
      <c r="Y43" s="129">
        <v>137848.60999999999</v>
      </c>
    </row>
    <row r="44" spans="1:28" x14ac:dyDescent="0.2">
      <c r="A44" s="273" t="s">
        <v>2172</v>
      </c>
      <c r="B44" s="127">
        <v>596847.03</v>
      </c>
      <c r="C44" s="127">
        <v>0</v>
      </c>
      <c r="D44" s="127">
        <v>128573.49</v>
      </c>
      <c r="E44" s="273">
        <v>324517.44</v>
      </c>
      <c r="F44" s="273">
        <v>146499.97</v>
      </c>
      <c r="G44" s="128">
        <v>0</v>
      </c>
      <c r="H44" s="128">
        <v>25898.95</v>
      </c>
      <c r="J44" s="128">
        <v>907.8</v>
      </c>
      <c r="M44" s="273">
        <v>-218</v>
      </c>
      <c r="N44" s="273">
        <v>1682922.85</v>
      </c>
      <c r="O44" s="100">
        <v>1110296.1200000001</v>
      </c>
      <c r="Q44" s="100">
        <v>1018.67</v>
      </c>
      <c r="S44" s="100">
        <v>501196.5</v>
      </c>
      <c r="T44" s="100">
        <v>71520</v>
      </c>
      <c r="U44" s="129">
        <v>918956.5</v>
      </c>
      <c r="X44" s="129">
        <v>381952.9</v>
      </c>
      <c r="Y44" s="129">
        <v>85539.57</v>
      </c>
    </row>
    <row r="45" spans="1:28" x14ac:dyDescent="0.2">
      <c r="A45" s="273" t="s">
        <v>2173</v>
      </c>
      <c r="B45" s="127">
        <v>333340.61</v>
      </c>
      <c r="C45" s="127">
        <v>0</v>
      </c>
      <c r="D45" s="127">
        <v>54335.64</v>
      </c>
      <c r="E45" s="273">
        <v>530464.6</v>
      </c>
      <c r="F45" s="273">
        <v>110074.99</v>
      </c>
      <c r="H45" s="128">
        <v>45912.94</v>
      </c>
      <c r="J45" s="128">
        <v>62</v>
      </c>
      <c r="N45" s="273">
        <v>1664645.88</v>
      </c>
      <c r="O45" s="100">
        <v>740062.76</v>
      </c>
      <c r="Q45" s="100">
        <v>329.81</v>
      </c>
      <c r="S45" s="100">
        <v>769138.6</v>
      </c>
      <c r="T45" s="100">
        <v>8000</v>
      </c>
      <c r="U45" s="129">
        <v>994263.6</v>
      </c>
      <c r="W45" s="129">
        <v>530</v>
      </c>
      <c r="X45" s="129">
        <v>199160.56</v>
      </c>
      <c r="Y45" s="129">
        <v>123434.56</v>
      </c>
    </row>
    <row r="46" spans="1:28" x14ac:dyDescent="0.2">
      <c r="A46" s="273" t="s">
        <v>2174</v>
      </c>
      <c r="B46" s="127">
        <v>625543.89</v>
      </c>
      <c r="C46" s="127">
        <v>0</v>
      </c>
      <c r="D46" s="127">
        <v>108553.32</v>
      </c>
      <c r="E46" s="273">
        <v>3210304.19</v>
      </c>
      <c r="F46" s="273">
        <v>97614.25</v>
      </c>
      <c r="G46" s="128">
        <v>0</v>
      </c>
      <c r="H46" s="128">
        <v>88536.33</v>
      </c>
      <c r="J46" s="128">
        <v>230</v>
      </c>
      <c r="N46" s="273">
        <v>349948.56</v>
      </c>
      <c r="O46" s="100">
        <v>1318508.97</v>
      </c>
      <c r="P46" s="100">
        <v>210690</v>
      </c>
      <c r="Q46" s="100">
        <v>1057.77</v>
      </c>
      <c r="S46" s="100">
        <v>596689.4</v>
      </c>
      <c r="T46" s="100">
        <v>10500</v>
      </c>
      <c r="U46" s="129">
        <v>1120025.3999999999</v>
      </c>
      <c r="X46" s="129">
        <v>427437.5</v>
      </c>
      <c r="Y46" s="129">
        <v>139754.06</v>
      </c>
    </row>
    <row r="47" spans="1:28" x14ac:dyDescent="0.2">
      <c r="A47" s="273" t="s">
        <v>2175</v>
      </c>
      <c r="B47" s="127">
        <v>651395.55000000005</v>
      </c>
      <c r="C47" s="127">
        <v>0</v>
      </c>
      <c r="D47" s="127">
        <v>92350.54</v>
      </c>
      <c r="E47" s="273">
        <v>670812.19999999995</v>
      </c>
      <c r="F47" s="273">
        <v>98884.83</v>
      </c>
      <c r="H47" s="128">
        <v>47393.27</v>
      </c>
      <c r="J47" s="128">
        <v>321.62</v>
      </c>
      <c r="N47" s="273">
        <v>1610762.41</v>
      </c>
      <c r="O47" s="100">
        <v>1235349.26</v>
      </c>
      <c r="P47" s="100">
        <v>120000</v>
      </c>
      <c r="Q47" s="100">
        <v>692.55</v>
      </c>
      <c r="S47" s="100">
        <v>655264.1</v>
      </c>
      <c r="T47" s="100">
        <v>87500</v>
      </c>
      <c r="U47" s="129">
        <v>1046664.1</v>
      </c>
      <c r="X47" s="129">
        <v>347158.44</v>
      </c>
      <c r="Y47" s="129">
        <v>114602.03</v>
      </c>
    </row>
    <row r="48" spans="1:28" x14ac:dyDescent="0.2">
      <c r="A48" s="273" t="s">
        <v>2176</v>
      </c>
      <c r="B48" s="127">
        <v>637417.55000000005</v>
      </c>
      <c r="C48" s="127">
        <v>0</v>
      </c>
      <c r="D48" s="127">
        <v>94030.18</v>
      </c>
      <c r="E48" s="273">
        <v>727541.14</v>
      </c>
      <c r="F48" s="273">
        <v>84821.42</v>
      </c>
      <c r="G48" s="128">
        <v>0</v>
      </c>
      <c r="H48" s="128">
        <v>53626.2</v>
      </c>
      <c r="J48" s="128">
        <v>0</v>
      </c>
      <c r="N48" s="273">
        <v>2707380.46</v>
      </c>
      <c r="O48" s="100">
        <v>1251114.52</v>
      </c>
      <c r="P48" s="100">
        <v>120000</v>
      </c>
      <c r="Q48" s="100">
        <v>752.93</v>
      </c>
      <c r="S48" s="100">
        <v>771622.3</v>
      </c>
      <c r="T48" s="100">
        <v>15720</v>
      </c>
      <c r="U48" s="129">
        <v>1211322.3</v>
      </c>
      <c r="X48" s="129">
        <v>425844.69</v>
      </c>
      <c r="Y48" s="129">
        <v>128195.77</v>
      </c>
      <c r="AB48" s="129">
        <v>750</v>
      </c>
    </row>
    <row r="49" spans="1:28" x14ac:dyDescent="0.2">
      <c r="A49" s="273" t="s">
        <v>2249</v>
      </c>
      <c r="B49" s="127">
        <v>518876.15999999997</v>
      </c>
      <c r="C49" s="127">
        <v>0</v>
      </c>
      <c r="D49" s="127">
        <v>18628.18</v>
      </c>
      <c r="E49" s="273">
        <v>659496.98</v>
      </c>
      <c r="F49" s="273">
        <v>186510.5</v>
      </c>
      <c r="H49" s="128">
        <v>20768.98</v>
      </c>
      <c r="J49" s="128">
        <v>0</v>
      </c>
      <c r="M49" s="273">
        <v>99</v>
      </c>
      <c r="N49" s="273">
        <v>2321309.19</v>
      </c>
      <c r="O49" s="100">
        <v>570421.18999999994</v>
      </c>
      <c r="Q49" s="100">
        <v>999.16</v>
      </c>
      <c r="S49" s="100">
        <v>513802.29</v>
      </c>
      <c r="T49" s="100">
        <v>5000</v>
      </c>
      <c r="U49" s="129">
        <v>591982.29</v>
      </c>
      <c r="X49" s="129">
        <v>283314.11</v>
      </c>
      <c r="Y49" s="129">
        <v>111092.79</v>
      </c>
    </row>
    <row r="50" spans="1:28" x14ac:dyDescent="0.2">
      <c r="A50" s="273" t="s">
        <v>2259</v>
      </c>
      <c r="B50" s="127">
        <v>1062540.99</v>
      </c>
      <c r="C50" s="127">
        <v>0</v>
      </c>
      <c r="D50" s="127">
        <v>38611.54</v>
      </c>
      <c r="E50" s="273">
        <v>459768.86</v>
      </c>
      <c r="F50" s="273">
        <v>161557.41</v>
      </c>
      <c r="H50" s="128">
        <v>63090.83</v>
      </c>
      <c r="M50" s="273">
        <v>4840.9399999999996</v>
      </c>
      <c r="N50" s="273">
        <v>991778.49</v>
      </c>
      <c r="O50" s="100">
        <v>549911.4</v>
      </c>
      <c r="P50" s="100">
        <v>185570</v>
      </c>
      <c r="Q50" s="100">
        <v>1971.53</v>
      </c>
      <c r="S50" s="100">
        <v>161772</v>
      </c>
      <c r="T50" s="100">
        <v>10500</v>
      </c>
      <c r="U50" s="129">
        <v>268297</v>
      </c>
      <c r="X50" s="129">
        <v>293065.84000000003</v>
      </c>
      <c r="Y50" s="129">
        <v>66866.22</v>
      </c>
      <c r="AB50" s="129">
        <v>88000</v>
      </c>
    </row>
    <row r="51" spans="1:28" x14ac:dyDescent="0.2">
      <c r="A51" s="273" t="s">
        <v>2260</v>
      </c>
      <c r="B51" s="127">
        <v>252013.08</v>
      </c>
      <c r="C51" s="127">
        <v>0</v>
      </c>
      <c r="D51" s="127">
        <v>66489.56</v>
      </c>
      <c r="E51" s="273">
        <v>2893466.65</v>
      </c>
      <c r="F51" s="273">
        <v>110205.89</v>
      </c>
      <c r="H51" s="128">
        <v>14918.44</v>
      </c>
      <c r="J51" s="128">
        <v>7100</v>
      </c>
      <c r="M51" s="273">
        <v>-8.77</v>
      </c>
      <c r="N51" s="273">
        <v>667821.93000000005</v>
      </c>
      <c r="O51" s="100">
        <v>640597.67000000004</v>
      </c>
      <c r="P51" s="100">
        <v>57000</v>
      </c>
      <c r="Q51" s="100">
        <v>404.95</v>
      </c>
      <c r="S51" s="100">
        <v>622618.43999999994</v>
      </c>
      <c r="T51" s="100">
        <v>10500</v>
      </c>
      <c r="U51" s="129">
        <v>728088.44</v>
      </c>
      <c r="X51" s="129">
        <v>227168.32</v>
      </c>
      <c r="Y51" s="129">
        <v>136941.93</v>
      </c>
    </row>
    <row r="52" spans="1:28" x14ac:dyDescent="0.2">
      <c r="A52" s="273" t="s">
        <v>2177</v>
      </c>
      <c r="B52" s="127">
        <v>457778.64</v>
      </c>
      <c r="C52" s="127">
        <v>37229</v>
      </c>
      <c r="D52" s="127">
        <v>11689.47</v>
      </c>
      <c r="E52" s="273">
        <v>966208.87</v>
      </c>
      <c r="F52" s="273">
        <v>229348.01</v>
      </c>
      <c r="G52" s="128">
        <v>10600</v>
      </c>
      <c r="H52" s="128">
        <v>9341.08</v>
      </c>
      <c r="J52" s="128">
        <v>2458</v>
      </c>
      <c r="N52" s="273">
        <v>2139773.89</v>
      </c>
      <c r="O52" s="100">
        <v>504829.36</v>
      </c>
      <c r="Q52" s="100">
        <v>653.87</v>
      </c>
      <c r="S52" s="100">
        <v>273787.5</v>
      </c>
      <c r="U52" s="129">
        <v>273787.5</v>
      </c>
      <c r="X52" s="129">
        <v>163988.07</v>
      </c>
      <c r="Y52" s="129">
        <v>127070.99</v>
      </c>
    </row>
    <row r="53" spans="1:28" x14ac:dyDescent="0.2">
      <c r="A53" s="273" t="s">
        <v>2178</v>
      </c>
      <c r="B53" s="127">
        <v>646535.72</v>
      </c>
      <c r="C53" s="127">
        <v>74629</v>
      </c>
      <c r="D53" s="127">
        <v>7583.24</v>
      </c>
      <c r="E53" s="273">
        <v>428404.28</v>
      </c>
      <c r="F53" s="273">
        <v>144044.45000000001</v>
      </c>
      <c r="G53" s="128">
        <v>5500</v>
      </c>
      <c r="H53" s="128">
        <v>7200.25</v>
      </c>
      <c r="J53" s="128">
        <v>972</v>
      </c>
      <c r="N53" s="273">
        <v>293207.49</v>
      </c>
      <c r="O53" s="100">
        <v>455629.43</v>
      </c>
      <c r="Q53" s="100">
        <v>1030.9000000000001</v>
      </c>
      <c r="S53" s="100">
        <v>193777.5</v>
      </c>
      <c r="U53" s="129">
        <v>193777.5</v>
      </c>
      <c r="X53" s="129">
        <v>138840.70000000001</v>
      </c>
      <c r="Y53" s="129">
        <v>51260.56</v>
      </c>
      <c r="AB53" s="129">
        <v>20400</v>
      </c>
    </row>
    <row r="54" spans="1:28" x14ac:dyDescent="0.2">
      <c r="A54" s="273" t="s">
        <v>2179</v>
      </c>
      <c r="B54" s="127">
        <v>438200.52</v>
      </c>
      <c r="C54" s="127">
        <v>41910</v>
      </c>
      <c r="D54" s="127">
        <v>9802.43</v>
      </c>
      <c r="E54" s="273">
        <v>1001984.43</v>
      </c>
      <c r="F54" s="273">
        <v>190410.85</v>
      </c>
      <c r="G54" s="128">
        <v>2743</v>
      </c>
      <c r="H54" s="128">
        <v>25430.13</v>
      </c>
      <c r="J54" s="128">
        <v>10503.08</v>
      </c>
      <c r="N54" s="273">
        <v>1946315.03</v>
      </c>
      <c r="O54" s="100">
        <v>937983.69</v>
      </c>
      <c r="Q54" s="100">
        <v>795.22</v>
      </c>
      <c r="S54" s="100">
        <v>422755</v>
      </c>
      <c r="U54" s="129">
        <v>612525</v>
      </c>
      <c r="X54" s="129">
        <v>293435.83</v>
      </c>
      <c r="Y54" s="129">
        <v>121058.94</v>
      </c>
    </row>
    <row r="55" spans="1:28" x14ac:dyDescent="0.2">
      <c r="A55" s="273" t="s">
        <v>2180</v>
      </c>
      <c r="B55" s="127">
        <v>1067449.92</v>
      </c>
      <c r="C55" s="127">
        <v>161558.5</v>
      </c>
      <c r="D55" s="127">
        <v>77623.3</v>
      </c>
      <c r="E55" s="273">
        <v>934727.95</v>
      </c>
      <c r="F55" s="273">
        <v>206362.73</v>
      </c>
      <c r="G55" s="128">
        <v>36600</v>
      </c>
      <c r="H55" s="128">
        <v>37032.93</v>
      </c>
      <c r="J55" s="128">
        <v>6096.81</v>
      </c>
      <c r="M55" s="273">
        <v>3000</v>
      </c>
      <c r="N55" s="273">
        <v>2217512.62</v>
      </c>
      <c r="O55" s="100">
        <v>1619519.4</v>
      </c>
      <c r="Q55" s="100">
        <v>1320.44</v>
      </c>
      <c r="S55" s="100">
        <v>604655</v>
      </c>
      <c r="U55" s="129">
        <v>846775</v>
      </c>
      <c r="X55" s="129">
        <v>414747.74</v>
      </c>
      <c r="Y55" s="129">
        <v>119639.13</v>
      </c>
      <c r="AB55" s="129">
        <v>22600</v>
      </c>
    </row>
    <row r="56" spans="1:28" x14ac:dyDescent="0.2">
      <c r="A56" s="273" t="s">
        <v>2181</v>
      </c>
      <c r="B56" s="127">
        <v>616099.99</v>
      </c>
      <c r="C56" s="127">
        <v>77263.5</v>
      </c>
      <c r="D56" s="127">
        <v>78361.539999999994</v>
      </c>
      <c r="E56" s="273">
        <v>917906.63</v>
      </c>
      <c r="F56" s="273">
        <v>188440.16</v>
      </c>
      <c r="G56" s="128">
        <v>5700</v>
      </c>
      <c r="H56" s="128">
        <v>33212.769999999997</v>
      </c>
      <c r="J56" s="128">
        <v>8261</v>
      </c>
      <c r="N56" s="273">
        <v>1921030.3</v>
      </c>
      <c r="O56" s="100">
        <v>1203578.27</v>
      </c>
      <c r="Q56" s="100">
        <v>911</v>
      </c>
      <c r="S56" s="100">
        <v>421582.5</v>
      </c>
      <c r="U56" s="129">
        <v>640822.5</v>
      </c>
      <c r="X56" s="129">
        <v>393439.42</v>
      </c>
      <c r="Y56" s="129">
        <v>138913.85999999999</v>
      </c>
    </row>
    <row r="57" spans="1:28" x14ac:dyDescent="0.2">
      <c r="A57" s="273" t="s">
        <v>2182</v>
      </c>
      <c r="B57" s="127">
        <v>645836.74</v>
      </c>
      <c r="C57" s="127">
        <v>29632</v>
      </c>
      <c r="D57" s="127">
        <v>24542</v>
      </c>
      <c r="E57" s="273">
        <v>840106.36</v>
      </c>
      <c r="F57" s="273">
        <v>258230.27</v>
      </c>
      <c r="G57" s="128">
        <v>13500</v>
      </c>
      <c r="H57" s="128">
        <v>31037.89</v>
      </c>
      <c r="J57" s="128">
        <v>2908</v>
      </c>
      <c r="M57" s="273">
        <v>-16.75</v>
      </c>
      <c r="N57" s="273">
        <v>1915444.77</v>
      </c>
      <c r="O57" s="100">
        <v>993931.7</v>
      </c>
      <c r="P57" s="100">
        <v>33092</v>
      </c>
      <c r="Q57" s="100">
        <v>1118.97</v>
      </c>
      <c r="S57" s="100">
        <v>568415</v>
      </c>
      <c r="U57" s="129">
        <v>680135</v>
      </c>
      <c r="X57" s="129">
        <v>488005.75</v>
      </c>
      <c r="Y57" s="129">
        <v>154139.70000000001</v>
      </c>
    </row>
    <row r="58" spans="1:28" x14ac:dyDescent="0.2">
      <c r="A58" s="273" t="s">
        <v>2183</v>
      </c>
      <c r="B58" s="127">
        <v>760825.43</v>
      </c>
      <c r="C58" s="127">
        <v>41023.5</v>
      </c>
      <c r="D58" s="127">
        <v>18114.96</v>
      </c>
      <c r="E58" s="273">
        <v>649354.81000000006</v>
      </c>
      <c r="F58" s="273">
        <v>208022.86</v>
      </c>
      <c r="G58" s="128">
        <v>12884</v>
      </c>
      <c r="H58" s="128">
        <v>19188.28</v>
      </c>
      <c r="J58" s="128">
        <v>1977</v>
      </c>
      <c r="M58" s="273">
        <v>-34.880000000000003</v>
      </c>
      <c r="N58" s="273">
        <v>1650781.62</v>
      </c>
      <c r="O58" s="100">
        <v>977680.07</v>
      </c>
      <c r="P58" s="100">
        <v>20188</v>
      </c>
      <c r="Q58" s="100">
        <v>819.39</v>
      </c>
      <c r="S58" s="100">
        <v>219540</v>
      </c>
      <c r="U58" s="129">
        <v>392860</v>
      </c>
      <c r="X58" s="129">
        <v>289341.49</v>
      </c>
      <c r="Y58" s="129">
        <v>124301.88</v>
      </c>
    </row>
    <row r="59" spans="1:28" x14ac:dyDescent="0.2">
      <c r="A59" s="273" t="s">
        <v>2184</v>
      </c>
      <c r="B59" s="127">
        <v>369622.54</v>
      </c>
      <c r="C59" s="127">
        <v>64119</v>
      </c>
      <c r="D59" s="127">
        <v>28709.05</v>
      </c>
      <c r="E59" s="273">
        <v>1039420.82</v>
      </c>
      <c r="F59" s="273">
        <v>208638.4</v>
      </c>
      <c r="G59" s="128">
        <v>7724</v>
      </c>
      <c r="H59" s="128">
        <v>23773.97</v>
      </c>
      <c r="J59" s="128">
        <v>1471.71</v>
      </c>
      <c r="N59" s="273">
        <v>2032099.69</v>
      </c>
      <c r="O59" s="100">
        <v>988817.46</v>
      </c>
      <c r="Q59" s="100">
        <v>361.01</v>
      </c>
      <c r="S59" s="100">
        <v>271057.5</v>
      </c>
      <c r="U59" s="129">
        <v>553247.5</v>
      </c>
      <c r="X59" s="129">
        <v>237586.62</v>
      </c>
      <c r="Y59" s="129">
        <v>134296.29</v>
      </c>
    </row>
    <row r="60" spans="1:28" x14ac:dyDescent="0.2">
      <c r="A60" s="273" t="s">
        <v>2185</v>
      </c>
      <c r="B60" s="127">
        <v>583922.71</v>
      </c>
      <c r="C60" s="127">
        <v>127782</v>
      </c>
      <c r="D60" s="127">
        <v>28154</v>
      </c>
      <c r="E60" s="273">
        <v>1597996.91</v>
      </c>
      <c r="F60" s="273">
        <v>229148.88</v>
      </c>
      <c r="G60" s="128">
        <v>15900</v>
      </c>
      <c r="H60" s="128">
        <v>39705.5</v>
      </c>
      <c r="J60" s="128">
        <v>7076</v>
      </c>
      <c r="M60" s="273">
        <v>-5033.16</v>
      </c>
      <c r="N60" s="273">
        <v>1174038.5</v>
      </c>
      <c r="O60" s="100">
        <v>1600874.62</v>
      </c>
      <c r="Q60" s="100">
        <v>807.2</v>
      </c>
      <c r="S60" s="100">
        <v>375007.5</v>
      </c>
      <c r="U60" s="129">
        <v>711357.5</v>
      </c>
      <c r="W60" s="129">
        <v>7844</v>
      </c>
      <c r="X60" s="129">
        <v>532177.65</v>
      </c>
      <c r="Y60" s="129">
        <v>149935.9</v>
      </c>
    </row>
    <row r="61" spans="1:28" x14ac:dyDescent="0.2">
      <c r="A61" s="273" t="s">
        <v>2186</v>
      </c>
      <c r="B61" s="127">
        <v>1588110.88</v>
      </c>
      <c r="C61" s="127">
        <v>347269.5</v>
      </c>
      <c r="D61" s="127">
        <v>75216.87</v>
      </c>
      <c r="E61" s="273">
        <v>1189931.54</v>
      </c>
      <c r="F61" s="273">
        <v>418054.08</v>
      </c>
      <c r="G61" s="128">
        <v>14900</v>
      </c>
      <c r="H61" s="128">
        <v>48862.35</v>
      </c>
      <c r="J61" s="128">
        <v>7867.18</v>
      </c>
      <c r="N61" s="273">
        <v>3795531.45</v>
      </c>
      <c r="O61" s="100">
        <v>2077548.88</v>
      </c>
      <c r="P61" s="100">
        <v>164120</v>
      </c>
      <c r="Q61" s="100">
        <v>1680.77</v>
      </c>
      <c r="S61" s="100">
        <v>465297.5</v>
      </c>
      <c r="U61" s="129">
        <v>894167.5</v>
      </c>
      <c r="X61" s="129">
        <v>535873.73</v>
      </c>
      <c r="Y61" s="129">
        <v>223736.59</v>
      </c>
      <c r="AB61" s="129">
        <v>20500</v>
      </c>
    </row>
    <row r="62" spans="1:28" x14ac:dyDescent="0.2">
      <c r="A62" s="273" t="s">
        <v>2187</v>
      </c>
      <c r="B62" s="127">
        <v>374372.1</v>
      </c>
      <c r="C62" s="127">
        <v>100593</v>
      </c>
      <c r="D62" s="127">
        <v>30711.38</v>
      </c>
      <c r="E62" s="273">
        <v>624617.6</v>
      </c>
      <c r="F62" s="273">
        <v>239704.14</v>
      </c>
      <c r="G62" s="128">
        <v>13112</v>
      </c>
      <c r="H62" s="128">
        <v>33295.1</v>
      </c>
      <c r="J62" s="128">
        <v>4532</v>
      </c>
      <c r="N62" s="273">
        <v>1606269.64</v>
      </c>
      <c r="O62" s="100">
        <v>1079462.98</v>
      </c>
      <c r="Q62" s="100">
        <v>455.6</v>
      </c>
      <c r="S62" s="100">
        <v>317327</v>
      </c>
      <c r="T62" s="100">
        <v>20000</v>
      </c>
      <c r="U62" s="129">
        <v>530677</v>
      </c>
      <c r="X62" s="129">
        <v>487716.71</v>
      </c>
      <c r="Y62" s="129">
        <v>137478.29999999999</v>
      </c>
    </row>
    <row r="63" spans="1:28" x14ac:dyDescent="0.2">
      <c r="A63" s="273" t="s">
        <v>2188</v>
      </c>
      <c r="B63" s="127">
        <v>479619.74</v>
      </c>
      <c r="C63" s="127">
        <v>140784</v>
      </c>
      <c r="D63" s="127">
        <v>31036.53</v>
      </c>
      <c r="E63" s="273">
        <v>543774.24</v>
      </c>
      <c r="F63" s="273">
        <v>166274.74</v>
      </c>
      <c r="G63" s="128">
        <v>0</v>
      </c>
      <c r="H63" s="128">
        <v>33854.68</v>
      </c>
      <c r="J63" s="128">
        <v>12379.44</v>
      </c>
      <c r="N63" s="273">
        <v>2640334.33</v>
      </c>
      <c r="O63" s="100">
        <v>907544.88</v>
      </c>
      <c r="Q63" s="100">
        <v>628.01</v>
      </c>
      <c r="S63" s="100">
        <v>410812.5</v>
      </c>
      <c r="U63" s="129">
        <v>410812.5</v>
      </c>
      <c r="W63" s="129">
        <v>800</v>
      </c>
      <c r="X63" s="129">
        <v>373603.05</v>
      </c>
      <c r="Y63" s="129">
        <v>69373.37</v>
      </c>
    </row>
    <row r="64" spans="1:28" x14ac:dyDescent="0.2">
      <c r="A64" s="273" t="s">
        <v>2250</v>
      </c>
      <c r="B64" s="127">
        <v>478184.83</v>
      </c>
      <c r="C64" s="127">
        <v>47860</v>
      </c>
      <c r="D64" s="127">
        <v>10675.64</v>
      </c>
      <c r="E64" s="273">
        <v>1777933.73</v>
      </c>
      <c r="F64" s="273">
        <v>186821.99</v>
      </c>
      <c r="G64" s="128">
        <v>15180</v>
      </c>
      <c r="H64" s="128">
        <v>21187.89</v>
      </c>
      <c r="J64" s="128">
        <v>2288</v>
      </c>
      <c r="N64" s="273">
        <v>2029021.21</v>
      </c>
      <c r="O64" s="100">
        <v>649052.38</v>
      </c>
      <c r="Q64" s="100">
        <v>495.14</v>
      </c>
      <c r="S64" s="100">
        <v>246067.5</v>
      </c>
      <c r="U64" s="129">
        <v>246067.5</v>
      </c>
      <c r="X64" s="129">
        <v>286321.62</v>
      </c>
      <c r="Y64" s="129">
        <v>152205.03</v>
      </c>
    </row>
    <row r="65" spans="1:28" x14ac:dyDescent="0.2">
      <c r="A65" s="273" t="s">
        <v>2189</v>
      </c>
      <c r="B65" s="127">
        <v>521916.2</v>
      </c>
      <c r="C65" s="127">
        <v>0</v>
      </c>
      <c r="D65" s="127">
        <v>32982.19</v>
      </c>
      <c r="E65" s="273">
        <v>2502548.73</v>
      </c>
      <c r="F65" s="273">
        <v>2784.49</v>
      </c>
      <c r="G65" s="128">
        <v>14175</v>
      </c>
      <c r="H65" s="128">
        <v>35127.279999999999</v>
      </c>
      <c r="J65" s="128">
        <v>0</v>
      </c>
      <c r="M65" s="273">
        <v>6224.94</v>
      </c>
      <c r="N65" s="273">
        <v>849648.43</v>
      </c>
      <c r="O65" s="100">
        <v>669886.87</v>
      </c>
      <c r="P65" s="100">
        <v>30100</v>
      </c>
      <c r="Q65" s="100">
        <v>847.23</v>
      </c>
      <c r="S65" s="100">
        <v>778169</v>
      </c>
      <c r="T65" s="100">
        <v>7040</v>
      </c>
      <c r="U65" s="129">
        <v>1038569</v>
      </c>
      <c r="X65" s="129">
        <v>285822.73</v>
      </c>
      <c r="Y65" s="129">
        <v>89173.7</v>
      </c>
    </row>
    <row r="66" spans="1:28" x14ac:dyDescent="0.2">
      <c r="A66" s="273" t="s">
        <v>2190</v>
      </c>
      <c r="B66" s="127">
        <v>622770.86</v>
      </c>
      <c r="C66" s="127">
        <v>0</v>
      </c>
      <c r="D66" s="127">
        <v>28465.119999999999</v>
      </c>
      <c r="E66" s="273">
        <v>770733.02</v>
      </c>
      <c r="F66" s="273">
        <v>54212.6</v>
      </c>
      <c r="J66" s="128">
        <v>13.82</v>
      </c>
      <c r="M66" s="273">
        <v>-32989.86</v>
      </c>
      <c r="N66" s="273">
        <v>2366925.61</v>
      </c>
      <c r="O66" s="100">
        <v>572050.57999999996</v>
      </c>
      <c r="P66" s="100">
        <v>28800</v>
      </c>
      <c r="Q66" s="100">
        <v>2104.4899999999998</v>
      </c>
      <c r="S66" s="100">
        <v>689258.5</v>
      </c>
      <c r="T66" s="100">
        <v>10540</v>
      </c>
      <c r="U66" s="129">
        <v>699758.5</v>
      </c>
      <c r="X66" s="129">
        <v>253996.75</v>
      </c>
      <c r="Y66" s="129">
        <v>118715.78</v>
      </c>
    </row>
    <row r="67" spans="1:28" x14ac:dyDescent="0.2">
      <c r="A67" s="273" t="s">
        <v>2191</v>
      </c>
      <c r="B67" s="127">
        <v>603719.77</v>
      </c>
      <c r="C67" s="127">
        <v>0</v>
      </c>
      <c r="D67" s="127">
        <v>64714.02</v>
      </c>
      <c r="E67" s="273">
        <v>739788.23</v>
      </c>
      <c r="F67" s="273">
        <v>58600.88</v>
      </c>
      <c r="G67" s="128">
        <v>7850</v>
      </c>
      <c r="H67" s="128">
        <v>40004.6</v>
      </c>
      <c r="J67" s="128">
        <v>0</v>
      </c>
      <c r="M67" s="273">
        <v>-16759.05</v>
      </c>
      <c r="N67" s="273">
        <v>1982889.72</v>
      </c>
      <c r="O67" s="100">
        <v>648777.03</v>
      </c>
      <c r="Q67" s="100">
        <v>1004.4</v>
      </c>
      <c r="S67" s="100">
        <v>666550.5</v>
      </c>
      <c r="T67" s="100">
        <v>10500</v>
      </c>
      <c r="U67" s="129">
        <v>873981.5</v>
      </c>
      <c r="X67" s="129">
        <v>326003.19</v>
      </c>
      <c r="Y67" s="129">
        <v>95108.47</v>
      </c>
    </row>
    <row r="68" spans="1:28" x14ac:dyDescent="0.2">
      <c r="A68" s="273" t="s">
        <v>2192</v>
      </c>
      <c r="B68" s="127">
        <v>540130.22</v>
      </c>
      <c r="C68" s="127">
        <v>0</v>
      </c>
      <c r="D68" s="127">
        <v>65969.19</v>
      </c>
      <c r="E68" s="273">
        <v>918053.18</v>
      </c>
      <c r="F68" s="273">
        <v>33607.49</v>
      </c>
      <c r="J68" s="128">
        <v>280</v>
      </c>
      <c r="M68" s="273">
        <v>6742.26</v>
      </c>
      <c r="N68" s="273">
        <v>2283492.7400000002</v>
      </c>
      <c r="O68" s="100">
        <v>577342.93999999994</v>
      </c>
      <c r="Q68" s="100">
        <v>1084.47</v>
      </c>
      <c r="S68" s="100">
        <v>824409.5</v>
      </c>
      <c r="T68" s="100">
        <v>10520</v>
      </c>
      <c r="U68" s="129">
        <v>947711.5</v>
      </c>
      <c r="X68" s="129">
        <v>286201.02</v>
      </c>
      <c r="Y68" s="129">
        <v>145100.6</v>
      </c>
    </row>
    <row r="69" spans="1:28" x14ac:dyDescent="0.2">
      <c r="A69" s="273" t="s">
        <v>2247</v>
      </c>
      <c r="B69" s="127">
        <v>434729.91</v>
      </c>
      <c r="C69" s="127">
        <v>0</v>
      </c>
      <c r="D69" s="127">
        <v>21321.4</v>
      </c>
      <c r="E69" s="273">
        <v>724674.85</v>
      </c>
      <c r="F69" s="273">
        <v>54677.81</v>
      </c>
      <c r="G69" s="128">
        <v>10143</v>
      </c>
      <c r="H69" s="128">
        <v>14560</v>
      </c>
      <c r="J69" s="128">
        <v>0</v>
      </c>
      <c r="M69" s="273">
        <v>-27179.32</v>
      </c>
      <c r="N69" s="273">
        <v>355552.49</v>
      </c>
      <c r="O69" s="100">
        <v>446979.08</v>
      </c>
      <c r="Q69" s="100">
        <v>713.05</v>
      </c>
      <c r="S69" s="100">
        <v>304619</v>
      </c>
      <c r="U69" s="129">
        <v>332619</v>
      </c>
      <c r="X69" s="129">
        <v>263295.27</v>
      </c>
      <c r="Y69" s="129">
        <v>88042.9</v>
      </c>
    </row>
    <row r="70" spans="1:28" x14ac:dyDescent="0.2">
      <c r="A70" s="273" t="s">
        <v>2193</v>
      </c>
      <c r="B70" s="127">
        <v>282178.33</v>
      </c>
      <c r="C70" s="127">
        <v>0</v>
      </c>
      <c r="D70" s="127">
        <v>34024.75</v>
      </c>
      <c r="E70" s="273">
        <v>166176.97</v>
      </c>
      <c r="F70" s="273">
        <v>261857.44</v>
      </c>
      <c r="G70" s="128">
        <v>0</v>
      </c>
      <c r="H70" s="128">
        <v>6329.3</v>
      </c>
      <c r="I70" s="128">
        <v>53760</v>
      </c>
      <c r="J70" s="128">
        <v>71.2</v>
      </c>
      <c r="M70" s="273">
        <v>203893.49</v>
      </c>
      <c r="N70" s="273">
        <v>547255.34</v>
      </c>
      <c r="O70" s="100">
        <v>701242.65</v>
      </c>
      <c r="Q70" s="100">
        <v>198.18</v>
      </c>
      <c r="S70" s="100">
        <v>536063</v>
      </c>
      <c r="T70" s="100">
        <v>90315</v>
      </c>
      <c r="U70" s="129">
        <v>686383</v>
      </c>
      <c r="X70" s="129">
        <v>456775.58</v>
      </c>
      <c r="Y70" s="129">
        <v>63765.3</v>
      </c>
    </row>
    <row r="71" spans="1:28" x14ac:dyDescent="0.2">
      <c r="A71" s="273" t="s">
        <v>2194</v>
      </c>
      <c r="B71" s="127">
        <v>651533.32999999996</v>
      </c>
      <c r="C71" s="127">
        <v>0</v>
      </c>
      <c r="D71" s="127">
        <v>45179.99</v>
      </c>
      <c r="E71" s="273">
        <v>461780.2</v>
      </c>
      <c r="F71" s="273">
        <v>196101.66</v>
      </c>
      <c r="H71" s="128">
        <v>47730.05</v>
      </c>
      <c r="J71" s="128">
        <v>934.47</v>
      </c>
      <c r="M71" s="273">
        <v>312255</v>
      </c>
      <c r="N71" s="273">
        <v>2767861</v>
      </c>
      <c r="O71" s="100">
        <v>1118589.26</v>
      </c>
      <c r="Q71" s="100">
        <v>880.58</v>
      </c>
      <c r="S71" s="100">
        <v>787225.69</v>
      </c>
      <c r="T71" s="100">
        <v>25115</v>
      </c>
      <c r="U71" s="129">
        <v>1230925.69</v>
      </c>
      <c r="X71" s="129">
        <v>436823.36</v>
      </c>
      <c r="Y71" s="129">
        <v>147499.03</v>
      </c>
      <c r="AB71" s="129">
        <v>20930</v>
      </c>
    </row>
    <row r="72" spans="1:28" x14ac:dyDescent="0.2">
      <c r="A72" s="273" t="s">
        <v>2195</v>
      </c>
      <c r="B72" s="127">
        <v>44582.45</v>
      </c>
      <c r="C72" s="127">
        <v>0</v>
      </c>
      <c r="D72" s="127">
        <v>27880.959999999999</v>
      </c>
      <c r="E72" s="273">
        <v>73250.22</v>
      </c>
      <c r="F72" s="273">
        <v>211369.76</v>
      </c>
      <c r="G72" s="128">
        <v>0</v>
      </c>
      <c r="H72" s="128">
        <v>21686.38</v>
      </c>
      <c r="J72" s="128">
        <v>53.68</v>
      </c>
      <c r="M72" s="273">
        <v>93755.12</v>
      </c>
      <c r="N72" s="273">
        <v>432862.99</v>
      </c>
      <c r="O72" s="100">
        <v>342527.3</v>
      </c>
      <c r="Q72" s="100">
        <v>241.32</v>
      </c>
      <c r="S72" s="100">
        <v>609497</v>
      </c>
      <c r="T72" s="100">
        <v>38115</v>
      </c>
      <c r="U72" s="129">
        <v>616497</v>
      </c>
      <c r="X72" s="129">
        <v>335482.94</v>
      </c>
      <c r="Y72" s="129">
        <v>57123.65</v>
      </c>
    </row>
    <row r="73" spans="1:28" x14ac:dyDescent="0.2">
      <c r="A73" s="273" t="s">
        <v>2196</v>
      </c>
      <c r="B73" s="127">
        <v>315936.73</v>
      </c>
      <c r="C73" s="127">
        <v>0</v>
      </c>
      <c r="D73" s="127">
        <v>24766.36</v>
      </c>
      <c r="E73" s="273">
        <v>428799.47</v>
      </c>
      <c r="F73" s="273">
        <v>133941.15</v>
      </c>
      <c r="G73" s="128">
        <v>0</v>
      </c>
      <c r="J73" s="128">
        <v>31.78</v>
      </c>
      <c r="M73" s="273">
        <v>45320</v>
      </c>
      <c r="N73" s="273">
        <v>923490.75</v>
      </c>
      <c r="O73" s="100">
        <v>629731.63</v>
      </c>
      <c r="Q73" s="100">
        <v>325.88</v>
      </c>
      <c r="S73" s="100">
        <v>690670</v>
      </c>
      <c r="T73" s="100">
        <v>193255</v>
      </c>
      <c r="U73" s="129">
        <v>880080</v>
      </c>
      <c r="X73" s="129">
        <v>340113.68</v>
      </c>
      <c r="Y73" s="129">
        <v>70557.03</v>
      </c>
    </row>
    <row r="74" spans="1:28" x14ac:dyDescent="0.2">
      <c r="A74" s="273" t="s">
        <v>2197</v>
      </c>
      <c r="B74" s="127">
        <v>47213.64</v>
      </c>
      <c r="C74" s="127">
        <v>647.5</v>
      </c>
      <c r="D74" s="127">
        <v>16924.93</v>
      </c>
      <c r="E74" s="273">
        <v>115584.56</v>
      </c>
      <c r="F74" s="273">
        <v>143115.5</v>
      </c>
      <c r="G74" s="128">
        <v>0</v>
      </c>
      <c r="H74" s="128">
        <v>1119.6400000000001</v>
      </c>
      <c r="J74" s="128">
        <v>204.67</v>
      </c>
      <c r="M74" s="273">
        <v>55582.83</v>
      </c>
      <c r="N74" s="273">
        <v>599181.84</v>
      </c>
      <c r="O74" s="100">
        <v>532210.67000000004</v>
      </c>
      <c r="Q74" s="100">
        <v>342.26</v>
      </c>
      <c r="S74" s="100">
        <v>555144.69999999995</v>
      </c>
      <c r="T74" s="100">
        <v>27720</v>
      </c>
      <c r="U74" s="129">
        <v>711844.7</v>
      </c>
      <c r="V74" s="129">
        <v>1504</v>
      </c>
      <c r="W74" s="129">
        <v>2488</v>
      </c>
      <c r="X74" s="129">
        <v>330033.21000000002</v>
      </c>
      <c r="Y74" s="129">
        <v>48190.39</v>
      </c>
      <c r="Z74" s="129">
        <v>15058</v>
      </c>
    </row>
    <row r="75" spans="1:28" x14ac:dyDescent="0.2">
      <c r="A75" s="273" t="s">
        <v>2198</v>
      </c>
      <c r="B75" s="127">
        <v>220195.96</v>
      </c>
      <c r="C75" s="127">
        <v>25625</v>
      </c>
      <c r="D75" s="127">
        <v>49231.7</v>
      </c>
      <c r="E75" s="273">
        <v>138381</v>
      </c>
      <c r="F75" s="273">
        <v>179787.93</v>
      </c>
      <c r="G75" s="128">
        <v>0</v>
      </c>
      <c r="H75" s="128">
        <v>26696.35</v>
      </c>
      <c r="J75" s="128">
        <v>0</v>
      </c>
      <c r="M75" s="273">
        <v>139101.1</v>
      </c>
      <c r="N75" s="273">
        <v>1832865.74</v>
      </c>
      <c r="O75" s="100">
        <v>715246.43</v>
      </c>
      <c r="P75" s="100">
        <v>22530</v>
      </c>
      <c r="Q75" s="100">
        <v>637.24</v>
      </c>
      <c r="S75" s="100">
        <v>740733</v>
      </c>
      <c r="T75" s="100">
        <v>44615</v>
      </c>
      <c r="U75" s="129">
        <v>995873</v>
      </c>
      <c r="X75" s="129">
        <v>356148.21</v>
      </c>
      <c r="Y75" s="129">
        <v>97972.01</v>
      </c>
      <c r="AB75" s="129">
        <v>500</v>
      </c>
    </row>
    <row r="76" spans="1:28" x14ac:dyDescent="0.2">
      <c r="A76" s="273" t="s">
        <v>2199</v>
      </c>
      <c r="B76" s="127">
        <v>332424.90999999997</v>
      </c>
      <c r="C76" s="127">
        <v>0</v>
      </c>
      <c r="D76" s="127">
        <v>33107.360000000001</v>
      </c>
      <c r="E76" s="273">
        <v>794043.64</v>
      </c>
      <c r="F76" s="273">
        <v>122004.75</v>
      </c>
      <c r="G76" s="128">
        <v>0</v>
      </c>
      <c r="H76" s="128">
        <v>29313.71</v>
      </c>
      <c r="J76" s="128">
        <v>1049.06</v>
      </c>
      <c r="N76" s="273">
        <v>1701541.88</v>
      </c>
      <c r="O76" s="100">
        <v>720799.19</v>
      </c>
      <c r="Q76" s="100">
        <v>184.86</v>
      </c>
      <c r="S76" s="100">
        <v>507965</v>
      </c>
      <c r="T76" s="100">
        <v>1500</v>
      </c>
      <c r="U76" s="129">
        <v>691010</v>
      </c>
      <c r="X76" s="129">
        <v>226060.67</v>
      </c>
      <c r="Y76" s="129">
        <v>67028.240000000005</v>
      </c>
      <c r="AB76" s="129">
        <v>500</v>
      </c>
    </row>
    <row r="77" spans="1:28" x14ac:dyDescent="0.2">
      <c r="A77" s="273" t="s">
        <v>2200</v>
      </c>
      <c r="B77" s="127">
        <v>919576.34</v>
      </c>
      <c r="C77" s="127">
        <v>0</v>
      </c>
      <c r="D77" s="127">
        <v>61411.91</v>
      </c>
      <c r="E77" s="273">
        <v>1113238.17</v>
      </c>
      <c r="F77" s="273">
        <v>73348.62</v>
      </c>
      <c r="G77" s="128">
        <v>17000</v>
      </c>
      <c r="H77" s="128">
        <v>51960.36</v>
      </c>
      <c r="J77" s="128">
        <v>309.83999999999997</v>
      </c>
      <c r="M77" s="273">
        <v>-9</v>
      </c>
      <c r="N77" s="273">
        <v>2052419.41</v>
      </c>
      <c r="O77" s="100">
        <v>1274100.94</v>
      </c>
      <c r="P77" s="100">
        <v>104010</v>
      </c>
      <c r="Q77" s="100">
        <v>832.21</v>
      </c>
      <c r="S77" s="100">
        <v>931261</v>
      </c>
      <c r="T77" s="100">
        <v>1500</v>
      </c>
      <c r="U77" s="129">
        <v>1337276</v>
      </c>
      <c r="X77" s="129">
        <v>250478.05</v>
      </c>
      <c r="Y77" s="129">
        <v>41199.11</v>
      </c>
      <c r="AB77" s="129">
        <v>500</v>
      </c>
    </row>
    <row r="78" spans="1:28" x14ac:dyDescent="0.2">
      <c r="A78" s="273" t="s">
        <v>2201</v>
      </c>
      <c r="B78" s="127">
        <v>512222.75</v>
      </c>
      <c r="C78" s="127">
        <v>0</v>
      </c>
      <c r="D78" s="127">
        <v>79408.479999999996</v>
      </c>
      <c r="E78" s="273">
        <v>322500.69</v>
      </c>
      <c r="F78" s="273">
        <v>86004.12</v>
      </c>
      <c r="G78" s="128">
        <v>500</v>
      </c>
      <c r="H78" s="128">
        <v>46363.95</v>
      </c>
      <c r="J78" s="128">
        <v>10</v>
      </c>
      <c r="M78" s="273">
        <v>1070</v>
      </c>
      <c r="N78" s="273">
        <v>2038156.59</v>
      </c>
      <c r="O78" s="100">
        <v>796369.61</v>
      </c>
      <c r="Q78" s="100">
        <v>664.27</v>
      </c>
      <c r="S78" s="100">
        <v>593490.5</v>
      </c>
      <c r="T78" s="100">
        <v>1500</v>
      </c>
      <c r="U78" s="129">
        <v>763410.5</v>
      </c>
      <c r="X78" s="129">
        <v>300174.46000000002</v>
      </c>
      <c r="Y78" s="129">
        <v>24097.68</v>
      </c>
    </row>
    <row r="79" spans="1:28" x14ac:dyDescent="0.2">
      <c r="A79" s="273" t="s">
        <v>2202</v>
      </c>
      <c r="B79" s="127">
        <v>648232.5</v>
      </c>
      <c r="C79" s="127">
        <v>6433</v>
      </c>
      <c r="D79" s="127">
        <v>25895.72</v>
      </c>
      <c r="E79" s="273">
        <v>932854.34</v>
      </c>
      <c r="F79" s="273">
        <v>35307.61</v>
      </c>
      <c r="H79" s="128">
        <v>67191.240000000005</v>
      </c>
      <c r="J79" s="128">
        <v>6840</v>
      </c>
      <c r="M79" s="273">
        <v>-10350</v>
      </c>
      <c r="N79" s="273">
        <v>2089445.48</v>
      </c>
      <c r="O79" s="100">
        <v>785438.58</v>
      </c>
      <c r="Q79" s="100">
        <v>674.62</v>
      </c>
      <c r="S79" s="100">
        <v>572350</v>
      </c>
      <c r="T79" s="100">
        <v>4990</v>
      </c>
      <c r="U79" s="129">
        <v>770260</v>
      </c>
      <c r="X79" s="129">
        <v>208999.3</v>
      </c>
      <c r="Y79" s="129">
        <v>84859.31</v>
      </c>
      <c r="AB79" s="129">
        <v>1096</v>
      </c>
    </row>
    <row r="80" spans="1:28" x14ac:dyDescent="0.2">
      <c r="A80" s="273" t="s">
        <v>2203</v>
      </c>
      <c r="B80" s="127">
        <v>984004.67</v>
      </c>
      <c r="C80" s="127">
        <v>31676</v>
      </c>
      <c r="D80" s="127">
        <v>37690.04</v>
      </c>
      <c r="E80" s="273">
        <v>468766.62</v>
      </c>
      <c r="F80" s="273">
        <v>103882.14</v>
      </c>
      <c r="G80" s="128">
        <v>21000</v>
      </c>
      <c r="H80" s="128">
        <v>7581.73</v>
      </c>
      <c r="J80" s="128">
        <v>0</v>
      </c>
      <c r="M80" s="273">
        <v>-52</v>
      </c>
      <c r="N80" s="273">
        <v>1725194.64</v>
      </c>
      <c r="O80" s="100">
        <v>1040313.07</v>
      </c>
      <c r="S80" s="100">
        <v>596498</v>
      </c>
      <c r="T80" s="100">
        <v>3000</v>
      </c>
      <c r="U80" s="129">
        <v>984098</v>
      </c>
      <c r="X80" s="129">
        <v>148573.44</v>
      </c>
      <c r="Y80" s="129">
        <v>78285.63</v>
      </c>
      <c r="AB80" s="129">
        <v>500</v>
      </c>
    </row>
    <row r="81" spans="1:28" x14ac:dyDescent="0.2">
      <c r="A81" s="273" t="s">
        <v>2204</v>
      </c>
      <c r="B81" s="127">
        <v>618356.09</v>
      </c>
      <c r="C81" s="127">
        <v>0</v>
      </c>
      <c r="D81" s="127">
        <v>43311.98</v>
      </c>
      <c r="E81" s="273">
        <v>151794.01999999999</v>
      </c>
      <c r="F81" s="273">
        <v>39081.230000000003</v>
      </c>
      <c r="G81" s="128">
        <v>500</v>
      </c>
      <c r="H81" s="128">
        <v>32778.050000000003</v>
      </c>
      <c r="J81" s="128">
        <v>9.3800000000000008</v>
      </c>
      <c r="M81" s="273">
        <v>660</v>
      </c>
      <c r="N81" s="273">
        <v>613262.28</v>
      </c>
      <c r="O81" s="100">
        <v>618125.06000000006</v>
      </c>
      <c r="S81" s="100">
        <v>776534.8</v>
      </c>
      <c r="T81" s="100">
        <v>120730</v>
      </c>
      <c r="U81" s="129">
        <v>958234.8</v>
      </c>
      <c r="X81" s="129">
        <v>172259.57</v>
      </c>
      <c r="Y81" s="129">
        <v>31572.639999999999</v>
      </c>
      <c r="AB81" s="129">
        <v>534</v>
      </c>
    </row>
    <row r="82" spans="1:28" x14ac:dyDescent="0.2">
      <c r="A82" s="273" t="s">
        <v>2205</v>
      </c>
      <c r="B82" s="127">
        <v>182897.65</v>
      </c>
      <c r="C82" s="127">
        <v>0</v>
      </c>
      <c r="D82" s="127">
        <v>11897.44</v>
      </c>
      <c r="E82" s="273">
        <v>213771.95</v>
      </c>
      <c r="F82" s="273">
        <v>105333.27</v>
      </c>
      <c r="G82" s="128">
        <v>4000</v>
      </c>
      <c r="H82" s="128">
        <v>22163.86</v>
      </c>
      <c r="J82" s="128">
        <v>360.14</v>
      </c>
      <c r="M82" s="273">
        <v>631.29999999999995</v>
      </c>
      <c r="N82" s="273">
        <v>788047.76</v>
      </c>
      <c r="O82" s="100">
        <v>344608.09</v>
      </c>
      <c r="S82" s="100">
        <v>376351.5</v>
      </c>
      <c r="U82" s="129">
        <v>568986.5</v>
      </c>
      <c r="W82" s="129">
        <v>7785</v>
      </c>
      <c r="X82" s="129">
        <v>175458.23</v>
      </c>
      <c r="Y82" s="129">
        <v>28534.61</v>
      </c>
      <c r="Z82" s="129">
        <v>1696</v>
      </c>
      <c r="AA82" s="129">
        <v>500</v>
      </c>
    </row>
    <row r="83" spans="1:28" x14ac:dyDescent="0.2">
      <c r="A83" s="273" t="s">
        <v>2206</v>
      </c>
      <c r="B83" s="127">
        <v>638561.5</v>
      </c>
      <c r="C83" s="127">
        <v>410</v>
      </c>
      <c r="D83" s="127">
        <v>20336.89</v>
      </c>
      <c r="E83" s="273">
        <v>311560.40999999997</v>
      </c>
      <c r="F83" s="273">
        <v>53340.5</v>
      </c>
      <c r="G83" s="128">
        <v>0</v>
      </c>
      <c r="H83" s="128">
        <v>23907.77</v>
      </c>
      <c r="J83" s="128">
        <v>143.19</v>
      </c>
      <c r="M83" s="273">
        <v>-1538</v>
      </c>
      <c r="N83" s="273">
        <v>123193.16</v>
      </c>
      <c r="O83" s="100">
        <v>666586.05000000005</v>
      </c>
      <c r="Q83" s="100">
        <v>634.44000000000005</v>
      </c>
      <c r="S83" s="100">
        <v>551741</v>
      </c>
      <c r="T83" s="100">
        <v>1860</v>
      </c>
      <c r="U83" s="129">
        <v>735486</v>
      </c>
      <c r="X83" s="129">
        <v>83844.600000000006</v>
      </c>
      <c r="Y83" s="129">
        <v>23991.98</v>
      </c>
      <c r="AB83" s="129">
        <v>500</v>
      </c>
    </row>
    <row r="84" spans="1:28" x14ac:dyDescent="0.2">
      <c r="A84" s="273" t="s">
        <v>2251</v>
      </c>
      <c r="B84" s="127">
        <v>377365.69</v>
      </c>
      <c r="C84" s="127">
        <v>0</v>
      </c>
      <c r="D84" s="127">
        <v>17248.849999999999</v>
      </c>
      <c r="E84" s="273">
        <v>440552.72</v>
      </c>
      <c r="F84" s="273">
        <v>24998.17</v>
      </c>
      <c r="G84" s="128">
        <v>4954</v>
      </c>
      <c r="H84" s="128">
        <v>34689.54</v>
      </c>
      <c r="J84" s="128">
        <v>33</v>
      </c>
      <c r="K84" s="273">
        <v>3960</v>
      </c>
      <c r="M84" s="273">
        <v>-750</v>
      </c>
      <c r="N84" s="273">
        <v>2101746.27</v>
      </c>
      <c r="O84" s="100">
        <v>525523.02</v>
      </c>
      <c r="S84" s="100">
        <v>480951.5</v>
      </c>
      <c r="T84" s="100">
        <v>1500</v>
      </c>
      <c r="U84" s="129">
        <v>764216.5</v>
      </c>
      <c r="X84" s="129">
        <v>156440.04999999999</v>
      </c>
      <c r="Y84" s="129">
        <v>68112.31</v>
      </c>
      <c r="AB84" s="129">
        <v>500</v>
      </c>
    </row>
    <row r="85" spans="1:28" x14ac:dyDescent="0.2">
      <c r="A85" s="273" t="s">
        <v>2207</v>
      </c>
      <c r="B85" s="127">
        <v>479341.04</v>
      </c>
      <c r="C85" s="127">
        <v>0</v>
      </c>
      <c r="D85" s="127">
        <v>41837.61</v>
      </c>
      <c r="E85" s="273">
        <v>1092501.29</v>
      </c>
      <c r="F85" s="273">
        <v>162079.91</v>
      </c>
      <c r="I85" s="128">
        <v>21</v>
      </c>
      <c r="M85" s="273">
        <v>1489.12</v>
      </c>
      <c r="N85" s="273">
        <v>1047464</v>
      </c>
      <c r="O85" s="100">
        <v>512082.04</v>
      </c>
      <c r="P85" s="100">
        <v>208597.5</v>
      </c>
      <c r="Q85" s="100">
        <v>789.86</v>
      </c>
      <c r="S85" s="100">
        <v>695945</v>
      </c>
      <c r="T85" s="100">
        <v>58615</v>
      </c>
      <c r="U85" s="129">
        <v>989075</v>
      </c>
      <c r="W85" s="129">
        <v>2272</v>
      </c>
      <c r="X85" s="129">
        <v>204030.74</v>
      </c>
      <c r="Y85" s="129">
        <v>74239.78</v>
      </c>
    </row>
    <row r="86" spans="1:28" x14ac:dyDescent="0.2">
      <c r="A86" s="273" t="s">
        <v>2208</v>
      </c>
      <c r="B86" s="127">
        <v>763420.76</v>
      </c>
      <c r="C86" s="127">
        <v>0</v>
      </c>
      <c r="D86" s="127">
        <v>155196.79999999999</v>
      </c>
      <c r="E86" s="273">
        <v>2823170.12</v>
      </c>
      <c r="F86" s="273">
        <v>620661.53</v>
      </c>
      <c r="I86" s="128">
        <v>54</v>
      </c>
      <c r="J86" s="128">
        <v>178283.98</v>
      </c>
      <c r="M86" s="273">
        <v>17449.11</v>
      </c>
      <c r="O86" s="100">
        <v>1144539.8500000001</v>
      </c>
      <c r="P86" s="100">
        <v>437817</v>
      </c>
      <c r="Q86" s="100">
        <v>990.79</v>
      </c>
      <c r="S86" s="100">
        <v>728450</v>
      </c>
      <c r="T86" s="100">
        <v>22415</v>
      </c>
      <c r="U86" s="129">
        <v>1398203</v>
      </c>
      <c r="V86" s="129">
        <v>3744</v>
      </c>
      <c r="W86" s="129">
        <v>6548</v>
      </c>
      <c r="X86" s="129">
        <v>650260.30000000005</v>
      </c>
      <c r="Y86" s="129">
        <v>218130.24</v>
      </c>
      <c r="AB86" s="129">
        <v>107314</v>
      </c>
    </row>
    <row r="87" spans="1:28" x14ac:dyDescent="0.2">
      <c r="A87" s="273" t="s">
        <v>2209</v>
      </c>
      <c r="B87" s="127">
        <v>878736.19</v>
      </c>
      <c r="C87" s="127">
        <v>0</v>
      </c>
      <c r="D87" s="127">
        <v>84052.02</v>
      </c>
      <c r="E87" s="273">
        <v>1282049.46</v>
      </c>
      <c r="F87" s="273">
        <v>386617.69</v>
      </c>
      <c r="J87" s="128">
        <v>0.28000000000000003</v>
      </c>
      <c r="N87" s="273">
        <v>1212550.31</v>
      </c>
      <c r="O87" s="100">
        <v>2321287.88</v>
      </c>
      <c r="P87" s="100">
        <v>48196</v>
      </c>
      <c r="Q87" s="100">
        <v>2413.88</v>
      </c>
      <c r="S87" s="100">
        <v>1325615</v>
      </c>
      <c r="T87" s="100">
        <v>58615</v>
      </c>
      <c r="U87" s="129">
        <v>2085445</v>
      </c>
      <c r="V87" s="129">
        <v>880</v>
      </c>
      <c r="W87" s="129">
        <v>16391</v>
      </c>
      <c r="X87" s="129">
        <v>892258.6</v>
      </c>
      <c r="Y87" s="129">
        <v>110823.1</v>
      </c>
    </row>
    <row r="88" spans="1:28" x14ac:dyDescent="0.2">
      <c r="A88" s="273" t="s">
        <v>2210</v>
      </c>
      <c r="B88" s="127">
        <v>517025.29</v>
      </c>
      <c r="C88" s="127">
        <v>0</v>
      </c>
      <c r="D88" s="127">
        <v>108374.27</v>
      </c>
      <c r="E88" s="273">
        <v>3376160.66</v>
      </c>
      <c r="F88" s="273">
        <v>141088.03</v>
      </c>
      <c r="M88" s="273">
        <v>102558.8</v>
      </c>
      <c r="N88" s="273">
        <v>1047464</v>
      </c>
      <c r="O88" s="100">
        <v>864185.37</v>
      </c>
      <c r="P88" s="100">
        <v>120000</v>
      </c>
      <c r="Q88" s="100">
        <v>929.22</v>
      </c>
      <c r="S88" s="100">
        <v>913157.2</v>
      </c>
      <c r="T88" s="100">
        <v>23615</v>
      </c>
      <c r="U88" s="129">
        <v>1429927.2</v>
      </c>
      <c r="W88" s="129">
        <v>8310</v>
      </c>
      <c r="X88" s="129">
        <v>368689.19</v>
      </c>
      <c r="Y88" s="129">
        <v>124514.69</v>
      </c>
      <c r="AA88" s="129">
        <v>36943</v>
      </c>
    </row>
    <row r="89" spans="1:28" x14ac:dyDescent="0.2">
      <c r="A89" s="273" t="s">
        <v>2211</v>
      </c>
      <c r="B89" s="127">
        <v>137115.31</v>
      </c>
      <c r="C89" s="127">
        <v>0</v>
      </c>
      <c r="D89" s="127">
        <v>393207.21</v>
      </c>
      <c r="E89" s="273">
        <v>1328008.72</v>
      </c>
      <c r="F89" s="273">
        <v>-790220.36</v>
      </c>
      <c r="K89" s="273">
        <v>124684</v>
      </c>
      <c r="M89" s="273">
        <v>1291301.6499999999</v>
      </c>
      <c r="O89" s="100">
        <v>574808.24</v>
      </c>
      <c r="Q89" s="100">
        <v>405.11</v>
      </c>
      <c r="S89" s="100">
        <v>592970</v>
      </c>
      <c r="T89" s="100">
        <v>23215</v>
      </c>
      <c r="U89" s="129">
        <v>1088115</v>
      </c>
      <c r="W89" s="129">
        <v>3560</v>
      </c>
      <c r="X89" s="129">
        <v>278578.03000000003</v>
      </c>
      <c r="Y89" s="129">
        <v>127177.09</v>
      </c>
    </row>
    <row r="90" spans="1:28" x14ac:dyDescent="0.2">
      <c r="A90" s="273" t="s">
        <v>2212</v>
      </c>
      <c r="B90" s="127">
        <v>147555.13</v>
      </c>
      <c r="C90" s="127">
        <v>12790</v>
      </c>
      <c r="D90" s="127">
        <v>21864.43</v>
      </c>
      <c r="E90" s="273">
        <v>325554.17</v>
      </c>
      <c r="F90" s="273">
        <v>99609.99</v>
      </c>
      <c r="H90" s="128">
        <v>30483</v>
      </c>
      <c r="I90" s="128">
        <v>23215</v>
      </c>
      <c r="M90" s="273">
        <v>-77985</v>
      </c>
      <c r="N90" s="273">
        <v>1047464</v>
      </c>
      <c r="O90" s="100">
        <v>256626.07</v>
      </c>
      <c r="Q90" s="100">
        <v>347.03</v>
      </c>
      <c r="S90" s="100">
        <v>319770</v>
      </c>
      <c r="U90" s="129">
        <v>432600</v>
      </c>
      <c r="X90" s="129">
        <v>113546.34</v>
      </c>
      <c r="Y90" s="129">
        <v>76132.2</v>
      </c>
    </row>
    <row r="91" spans="1:28" x14ac:dyDescent="0.2">
      <c r="A91" s="273" t="s">
        <v>2213</v>
      </c>
      <c r="B91" s="127">
        <v>311465.46000000002</v>
      </c>
      <c r="C91" s="127">
        <v>0</v>
      </c>
      <c r="D91" s="127">
        <v>237051.76</v>
      </c>
      <c r="E91" s="273">
        <v>8870005.0399999991</v>
      </c>
      <c r="F91" s="273">
        <v>221703.94</v>
      </c>
      <c r="G91" s="128">
        <v>21000</v>
      </c>
      <c r="H91" s="128">
        <v>46425</v>
      </c>
      <c r="I91" s="128">
        <v>23615</v>
      </c>
      <c r="J91" s="128">
        <v>0.27</v>
      </c>
      <c r="M91" s="273">
        <v>101619.83</v>
      </c>
      <c r="N91" s="273">
        <v>1215671.21</v>
      </c>
      <c r="O91" s="100">
        <v>840284.77</v>
      </c>
      <c r="Q91" s="100">
        <v>802.79</v>
      </c>
      <c r="S91" s="100">
        <v>929460</v>
      </c>
      <c r="U91" s="129">
        <v>1398470</v>
      </c>
      <c r="X91" s="129">
        <v>402256.47</v>
      </c>
      <c r="Y91" s="129">
        <v>138259.96</v>
      </c>
    </row>
    <row r="92" spans="1:28" x14ac:dyDescent="0.2">
      <c r="A92" s="273" t="s">
        <v>2214</v>
      </c>
      <c r="B92" s="127">
        <v>172647.36</v>
      </c>
      <c r="C92" s="127">
        <v>25522</v>
      </c>
      <c r="D92" s="127">
        <v>13637.21</v>
      </c>
      <c r="E92" s="273">
        <v>1196104.8500000001</v>
      </c>
      <c r="F92" s="273">
        <v>107753.03</v>
      </c>
      <c r="G92" s="128">
        <v>5800</v>
      </c>
      <c r="H92" s="128">
        <v>17596</v>
      </c>
      <c r="I92" s="128">
        <v>18</v>
      </c>
      <c r="J92" s="128">
        <v>18.64</v>
      </c>
      <c r="K92" s="273">
        <v>23615</v>
      </c>
      <c r="L92" s="273">
        <v>-134642.35</v>
      </c>
      <c r="M92" s="273">
        <v>-138294.18</v>
      </c>
      <c r="N92" s="273">
        <v>1849378.08</v>
      </c>
      <c r="O92" s="100">
        <v>256958.76</v>
      </c>
      <c r="S92" s="100">
        <v>683460</v>
      </c>
      <c r="T92" s="100">
        <v>382</v>
      </c>
      <c r="U92" s="129">
        <v>797060</v>
      </c>
      <c r="X92" s="129">
        <v>132274.32</v>
      </c>
      <c r="Y92" s="129">
        <v>114764.18</v>
      </c>
    </row>
    <row r="93" spans="1:28" x14ac:dyDescent="0.2">
      <c r="A93" s="273" t="s">
        <v>2215</v>
      </c>
      <c r="B93" s="127">
        <v>252951.39</v>
      </c>
      <c r="C93" s="127">
        <v>15735.3</v>
      </c>
      <c r="D93" s="127">
        <v>26832.26</v>
      </c>
      <c r="E93" s="273">
        <v>1633684.17</v>
      </c>
      <c r="F93" s="273">
        <v>189632.24</v>
      </c>
      <c r="G93" s="128">
        <v>85990</v>
      </c>
      <c r="H93" s="128">
        <v>45001.71</v>
      </c>
      <c r="J93" s="128">
        <v>1157.1099999999999</v>
      </c>
      <c r="M93" s="273">
        <v>1966434.32</v>
      </c>
      <c r="N93" s="273">
        <v>281440</v>
      </c>
      <c r="O93" s="100">
        <v>550847.19999999995</v>
      </c>
      <c r="Q93" s="100">
        <v>674.93</v>
      </c>
      <c r="U93" s="129">
        <v>433020</v>
      </c>
      <c r="X93" s="129">
        <v>187912.88</v>
      </c>
      <c r="Y93" s="129">
        <v>179005.03</v>
      </c>
    </row>
    <row r="94" spans="1:28" x14ac:dyDescent="0.2">
      <c r="A94" s="273" t="s">
        <v>2216</v>
      </c>
      <c r="B94" s="127">
        <v>190560.86</v>
      </c>
      <c r="C94" s="127">
        <v>3880</v>
      </c>
      <c r="D94" s="127">
        <v>171225.5</v>
      </c>
      <c r="E94" s="273">
        <v>3527847.19</v>
      </c>
      <c r="F94" s="273">
        <v>656816.6</v>
      </c>
      <c r="J94" s="128">
        <v>57.22</v>
      </c>
      <c r="M94" s="273">
        <v>-21263.56</v>
      </c>
      <c r="N94" s="273">
        <v>2812906.16</v>
      </c>
      <c r="O94" s="100">
        <v>472817.56</v>
      </c>
      <c r="Q94" s="100">
        <v>623.6</v>
      </c>
      <c r="S94" s="100">
        <v>1170630</v>
      </c>
      <c r="U94" s="129">
        <v>1370759</v>
      </c>
      <c r="W94" s="129">
        <v>3954</v>
      </c>
      <c r="X94" s="129">
        <v>335715.11</v>
      </c>
      <c r="Y94" s="129">
        <v>246958.55</v>
      </c>
    </row>
    <row r="95" spans="1:28" x14ac:dyDescent="0.2">
      <c r="A95" s="273" t="s">
        <v>2217</v>
      </c>
      <c r="B95" s="127">
        <v>142772.38</v>
      </c>
      <c r="C95" s="127">
        <v>265.5</v>
      </c>
      <c r="D95" s="127">
        <v>7237.83</v>
      </c>
      <c r="E95" s="273">
        <v>3332294.21</v>
      </c>
      <c r="F95" s="273">
        <v>94718.32</v>
      </c>
      <c r="G95" s="128">
        <v>91570</v>
      </c>
      <c r="H95" s="128">
        <v>250</v>
      </c>
      <c r="I95" s="128">
        <v>18395</v>
      </c>
      <c r="K95" s="273">
        <v>8108</v>
      </c>
      <c r="M95" s="273">
        <v>2829767.13</v>
      </c>
      <c r="N95" s="273">
        <v>1047464</v>
      </c>
      <c r="O95" s="100">
        <v>439422.02</v>
      </c>
      <c r="Q95" s="100">
        <v>599.49</v>
      </c>
      <c r="S95" s="100">
        <v>616430</v>
      </c>
      <c r="U95" s="129">
        <v>898787</v>
      </c>
      <c r="W95" s="129">
        <v>14644</v>
      </c>
      <c r="X95" s="129">
        <v>430436.4</v>
      </c>
      <c r="Y95" s="129">
        <v>118996</v>
      </c>
    </row>
    <row r="96" spans="1:28" x14ac:dyDescent="0.2">
      <c r="A96" s="273" t="s">
        <v>2218</v>
      </c>
      <c r="B96" s="127">
        <v>852690.42</v>
      </c>
      <c r="C96" s="127">
        <v>0</v>
      </c>
      <c r="D96" s="127">
        <v>31548.94</v>
      </c>
      <c r="E96" s="273">
        <v>1122482.53</v>
      </c>
      <c r="F96" s="273">
        <v>190373.58</v>
      </c>
      <c r="G96" s="128">
        <v>0</v>
      </c>
      <c r="I96" s="128">
        <v>23615</v>
      </c>
      <c r="M96" s="273">
        <v>1930818.93</v>
      </c>
      <c r="O96" s="100">
        <v>1072047.58</v>
      </c>
      <c r="P96" s="100">
        <v>160625</v>
      </c>
      <c r="Q96" s="100">
        <v>1344.14</v>
      </c>
      <c r="T96" s="100">
        <v>35000</v>
      </c>
      <c r="U96" s="129">
        <v>546160</v>
      </c>
      <c r="X96" s="129">
        <v>382334.91</v>
      </c>
      <c r="Y96" s="129">
        <v>65260.27</v>
      </c>
    </row>
    <row r="97" spans="1:28" x14ac:dyDescent="0.2">
      <c r="A97" s="273" t="s">
        <v>2219</v>
      </c>
      <c r="B97" s="127">
        <v>543499.69999999995</v>
      </c>
      <c r="C97" s="127">
        <v>4821.25</v>
      </c>
      <c r="D97" s="127">
        <v>219243.68</v>
      </c>
      <c r="E97" s="273">
        <v>933147.87</v>
      </c>
      <c r="F97" s="273">
        <v>8669.6200000000008</v>
      </c>
      <c r="G97" s="128">
        <v>155000</v>
      </c>
      <c r="J97" s="128">
        <v>1176.77</v>
      </c>
      <c r="M97" s="273">
        <v>-3676428.82</v>
      </c>
      <c r="N97" s="273">
        <v>613325.81999999995</v>
      </c>
      <c r="O97" s="100">
        <v>649539.36</v>
      </c>
      <c r="Q97" s="100">
        <v>1153.5</v>
      </c>
      <c r="S97" s="100">
        <v>355050</v>
      </c>
      <c r="T97" s="100">
        <v>23615</v>
      </c>
      <c r="U97" s="129">
        <v>933938</v>
      </c>
      <c r="X97" s="129">
        <v>319963.93</v>
      </c>
      <c r="Y97" s="129">
        <v>60859.38</v>
      </c>
    </row>
    <row r="98" spans="1:28" x14ac:dyDescent="0.2">
      <c r="A98" s="273" t="s">
        <v>2220</v>
      </c>
      <c r="B98" s="127">
        <v>517992.61</v>
      </c>
      <c r="C98" s="127">
        <v>0</v>
      </c>
      <c r="D98" s="127">
        <v>93121.16</v>
      </c>
      <c r="E98" s="273">
        <v>1021448.31</v>
      </c>
      <c r="F98" s="273">
        <v>126074.28</v>
      </c>
      <c r="M98" s="273">
        <v>-419479.12</v>
      </c>
      <c r="N98" s="273">
        <v>1790978.12</v>
      </c>
      <c r="O98" s="100">
        <v>898604.55</v>
      </c>
      <c r="Q98" s="100">
        <v>871.82</v>
      </c>
      <c r="S98" s="100">
        <v>918873.9</v>
      </c>
      <c r="U98" s="129">
        <v>1182398.8999999999</v>
      </c>
      <c r="W98" s="129">
        <v>21378</v>
      </c>
      <c r="X98" s="129">
        <v>273220.99</v>
      </c>
      <c r="Y98" s="129">
        <v>138925.21</v>
      </c>
      <c r="AB98" s="129">
        <v>596</v>
      </c>
    </row>
    <row r="99" spans="1:28" x14ac:dyDescent="0.2">
      <c r="A99" s="273" t="s">
        <v>2221</v>
      </c>
      <c r="B99" s="127">
        <v>1050259.1299999999</v>
      </c>
      <c r="C99" s="127">
        <v>0</v>
      </c>
      <c r="D99" s="127">
        <v>207467.6</v>
      </c>
      <c r="E99" s="273">
        <v>4273195.62</v>
      </c>
      <c r="F99" s="273">
        <v>1502748.42</v>
      </c>
      <c r="G99" s="128">
        <v>0</v>
      </c>
      <c r="J99" s="128">
        <v>0</v>
      </c>
      <c r="K99" s="273">
        <v>20084</v>
      </c>
      <c r="M99" s="273">
        <v>58214.73</v>
      </c>
      <c r="N99" s="273">
        <v>1047464</v>
      </c>
      <c r="O99" s="100">
        <v>1488914.69</v>
      </c>
      <c r="P99" s="100">
        <v>207099</v>
      </c>
      <c r="Q99" s="100">
        <v>1837.83</v>
      </c>
      <c r="S99" s="100">
        <v>942690</v>
      </c>
      <c r="T99" s="100">
        <v>61950</v>
      </c>
      <c r="U99" s="129">
        <v>1466986</v>
      </c>
      <c r="X99" s="129">
        <v>462326.41</v>
      </c>
      <c r="Y99" s="129">
        <v>346484.68</v>
      </c>
    </row>
    <row r="100" spans="1:28" x14ac:dyDescent="0.2">
      <c r="A100" s="273" t="s">
        <v>2222</v>
      </c>
      <c r="B100" s="127">
        <v>180948.55</v>
      </c>
      <c r="C100" s="127">
        <v>4900</v>
      </c>
      <c r="D100" s="127">
        <v>149952.71</v>
      </c>
      <c r="E100" s="273">
        <v>1095371.3600000001</v>
      </c>
      <c r="F100" s="273">
        <v>176521.56</v>
      </c>
      <c r="G100" s="128">
        <v>12400</v>
      </c>
      <c r="J100" s="128">
        <v>57.67</v>
      </c>
      <c r="K100" s="273">
        <v>151225</v>
      </c>
      <c r="M100" s="273">
        <v>21775.33</v>
      </c>
      <c r="N100" s="273">
        <v>1768225.65</v>
      </c>
      <c r="O100" s="100">
        <v>839068.41</v>
      </c>
      <c r="P100" s="100">
        <v>70069</v>
      </c>
      <c r="Q100" s="100">
        <v>379.19</v>
      </c>
      <c r="T100" s="100">
        <v>21095</v>
      </c>
      <c r="U100" s="129">
        <v>388091</v>
      </c>
      <c r="W100" s="129">
        <v>6672</v>
      </c>
      <c r="X100" s="129">
        <v>350095.57</v>
      </c>
      <c r="Y100" s="129">
        <v>114109.06</v>
      </c>
    </row>
    <row r="101" spans="1:28" x14ac:dyDescent="0.2">
      <c r="A101" s="273" t="s">
        <v>2252</v>
      </c>
      <c r="B101" s="127">
        <v>375083.37</v>
      </c>
      <c r="C101" s="127">
        <v>0</v>
      </c>
      <c r="D101" s="127">
        <v>74642.62</v>
      </c>
      <c r="E101" s="273">
        <v>1087122.32</v>
      </c>
      <c r="F101" s="273">
        <v>133589.35</v>
      </c>
      <c r="N101" s="273">
        <v>1440650.38</v>
      </c>
      <c r="O101" s="100">
        <v>751924.22</v>
      </c>
      <c r="Q101" s="100">
        <v>882.44</v>
      </c>
      <c r="S101" s="100">
        <v>1243690</v>
      </c>
      <c r="U101" s="129">
        <v>1543560</v>
      </c>
      <c r="W101" s="129">
        <v>9966</v>
      </c>
      <c r="X101" s="129">
        <v>370659.86</v>
      </c>
      <c r="Y101" s="129">
        <v>145327.74</v>
      </c>
    </row>
    <row r="102" spans="1:28" x14ac:dyDescent="0.2">
      <c r="A102" s="273" t="s">
        <v>2223</v>
      </c>
      <c r="B102" s="127">
        <v>121689.60000000001</v>
      </c>
      <c r="C102" s="127">
        <v>11960</v>
      </c>
      <c r="D102" s="127">
        <v>18604.18</v>
      </c>
      <c r="E102" s="273">
        <v>1674267.44</v>
      </c>
      <c r="F102" s="273">
        <v>441611.29</v>
      </c>
      <c r="J102" s="128">
        <v>233.64</v>
      </c>
      <c r="K102" s="273">
        <v>95000</v>
      </c>
      <c r="M102" s="273">
        <v>146263.67000000001</v>
      </c>
      <c r="N102" s="273">
        <v>2439714</v>
      </c>
      <c r="O102" s="100">
        <v>618840.25</v>
      </c>
      <c r="P102" s="100">
        <v>185000</v>
      </c>
      <c r="Q102" s="100">
        <v>381.32</v>
      </c>
      <c r="S102" s="100">
        <v>746130</v>
      </c>
      <c r="U102" s="129">
        <v>853280</v>
      </c>
      <c r="W102" s="129">
        <v>5080</v>
      </c>
      <c r="X102" s="129">
        <v>480700.5</v>
      </c>
      <c r="Y102" s="129">
        <v>184535.72</v>
      </c>
    </row>
    <row r="103" spans="1:28" x14ac:dyDescent="0.2">
      <c r="A103" s="273" t="s">
        <v>2224</v>
      </c>
      <c r="B103" s="127">
        <v>470670.07</v>
      </c>
      <c r="C103" s="127">
        <v>19760</v>
      </c>
      <c r="D103" s="127">
        <v>44620.94</v>
      </c>
      <c r="E103" s="273">
        <v>1241941.8400000001</v>
      </c>
      <c r="F103" s="273">
        <v>37586.089999999997</v>
      </c>
      <c r="M103" s="273">
        <v>38801.699999999997</v>
      </c>
      <c r="N103" s="273">
        <v>3137825</v>
      </c>
      <c r="O103" s="100">
        <v>884763.33</v>
      </c>
      <c r="Q103" s="100">
        <v>469.62</v>
      </c>
      <c r="U103" s="129">
        <v>253785</v>
      </c>
      <c r="X103" s="129">
        <v>306696.83</v>
      </c>
      <c r="Y103" s="129">
        <v>106987.32</v>
      </c>
    </row>
    <row r="104" spans="1:28" x14ac:dyDescent="0.2">
      <c r="A104" s="273" t="s">
        <v>2227</v>
      </c>
      <c r="B104" s="127">
        <v>164028.9</v>
      </c>
      <c r="C104" s="127">
        <v>11180</v>
      </c>
      <c r="D104" s="127">
        <v>19746.28</v>
      </c>
      <c r="E104" s="273">
        <v>696368.33</v>
      </c>
      <c r="F104" s="273">
        <v>468907.71</v>
      </c>
      <c r="G104" s="128">
        <v>1215</v>
      </c>
      <c r="H104" s="128">
        <v>107</v>
      </c>
      <c r="J104" s="128">
        <v>2936.16</v>
      </c>
      <c r="M104" s="273">
        <v>363657.33</v>
      </c>
      <c r="N104" s="273">
        <v>1499736.2</v>
      </c>
      <c r="O104" s="100">
        <v>1019933.65</v>
      </c>
      <c r="Q104" s="100">
        <v>208.75</v>
      </c>
      <c r="S104" s="100">
        <v>735600</v>
      </c>
      <c r="U104" s="129">
        <v>969318</v>
      </c>
      <c r="X104" s="129">
        <v>360005.61</v>
      </c>
      <c r="Y104" s="129">
        <v>104915.42</v>
      </c>
      <c r="AA104" s="129">
        <v>9</v>
      </c>
      <c r="AB104" s="129">
        <v>40500</v>
      </c>
    </row>
    <row r="105" spans="1:28" x14ac:dyDescent="0.2">
      <c r="A105" s="273" t="s">
        <v>2228</v>
      </c>
      <c r="B105" s="127">
        <v>473357.42</v>
      </c>
      <c r="C105" s="127">
        <v>17462</v>
      </c>
      <c r="D105" s="127">
        <v>105001.01</v>
      </c>
      <c r="E105" s="273">
        <v>718111</v>
      </c>
      <c r="F105" s="273">
        <v>458071.01</v>
      </c>
      <c r="I105" s="128">
        <v>100000</v>
      </c>
      <c r="J105" s="128">
        <v>1542.05</v>
      </c>
      <c r="M105" s="273">
        <v>158506.43</v>
      </c>
      <c r="O105" s="100">
        <v>1010923.35</v>
      </c>
      <c r="Q105" s="100">
        <v>397.03</v>
      </c>
      <c r="S105" s="100">
        <v>105470</v>
      </c>
      <c r="U105" s="129">
        <v>451539</v>
      </c>
      <c r="W105" s="129">
        <v>4120</v>
      </c>
      <c r="X105" s="129">
        <v>259472.46</v>
      </c>
      <c r="Y105" s="129">
        <v>128008.52</v>
      </c>
    </row>
    <row r="106" spans="1:28" x14ac:dyDescent="0.2">
      <c r="A106" s="273" t="s">
        <v>2230</v>
      </c>
      <c r="B106" s="127">
        <v>266992.3</v>
      </c>
      <c r="C106" s="127">
        <v>32807.5</v>
      </c>
      <c r="D106" s="127">
        <v>64259.91</v>
      </c>
      <c r="E106" s="273">
        <v>996175.71</v>
      </c>
      <c r="F106" s="273">
        <v>411226.35</v>
      </c>
      <c r="G106" s="128">
        <v>0</v>
      </c>
      <c r="J106" s="128">
        <v>2005.31</v>
      </c>
      <c r="M106" s="273">
        <v>37</v>
      </c>
      <c r="N106" s="273">
        <v>1687514</v>
      </c>
      <c r="O106" s="100">
        <v>1274568.82</v>
      </c>
      <c r="Q106" s="100">
        <v>384.14</v>
      </c>
      <c r="U106" s="129">
        <v>261940</v>
      </c>
      <c r="X106" s="129">
        <v>261318</v>
      </c>
      <c r="Y106" s="129">
        <v>119166.26</v>
      </c>
      <c r="AB106" s="129">
        <v>50000</v>
      </c>
    </row>
    <row r="107" spans="1:28" x14ac:dyDescent="0.2">
      <c r="A107" s="273" t="s">
        <v>2232</v>
      </c>
      <c r="B107" s="127">
        <v>131119.06</v>
      </c>
      <c r="C107" s="127">
        <v>0</v>
      </c>
      <c r="D107" s="127">
        <v>91587</v>
      </c>
      <c r="E107" s="273">
        <v>941432.97</v>
      </c>
      <c r="F107" s="273">
        <v>248568.69</v>
      </c>
      <c r="J107" s="128">
        <v>152</v>
      </c>
      <c r="M107" s="273">
        <v>748</v>
      </c>
      <c r="N107" s="273">
        <v>4303318.3099999996</v>
      </c>
      <c r="O107" s="100">
        <v>682053.36</v>
      </c>
      <c r="P107" s="100">
        <v>40000</v>
      </c>
      <c r="Q107" s="100">
        <v>409.74</v>
      </c>
      <c r="S107" s="100">
        <v>1395044</v>
      </c>
      <c r="T107" s="100">
        <v>30000</v>
      </c>
      <c r="U107" s="129">
        <v>1616597</v>
      </c>
      <c r="X107" s="129">
        <v>299805.8</v>
      </c>
      <c r="Y107" s="129">
        <v>70754.600000000006</v>
      </c>
    </row>
    <row r="108" spans="1:28" x14ac:dyDescent="0.2">
      <c r="A108" s="273" t="s">
        <v>2233</v>
      </c>
      <c r="B108" s="127">
        <v>168125.5</v>
      </c>
      <c r="C108" s="127">
        <v>0</v>
      </c>
      <c r="D108" s="127">
        <v>35489.57</v>
      </c>
      <c r="E108" s="273">
        <v>810924.43</v>
      </c>
      <c r="F108" s="273">
        <v>223165.87</v>
      </c>
      <c r="H108" s="128">
        <v>26826.18</v>
      </c>
      <c r="J108" s="128">
        <v>152</v>
      </c>
      <c r="M108" s="273">
        <v>-152</v>
      </c>
      <c r="N108" s="273">
        <v>2346487</v>
      </c>
      <c r="O108" s="100">
        <v>470338.87</v>
      </c>
      <c r="Q108" s="100">
        <v>477.98</v>
      </c>
      <c r="S108" s="100">
        <v>791325.5</v>
      </c>
      <c r="T108" s="100">
        <v>200</v>
      </c>
      <c r="U108" s="129">
        <v>841653.5</v>
      </c>
      <c r="X108" s="129">
        <v>294422.21999999997</v>
      </c>
      <c r="Y108" s="129">
        <v>104639.05</v>
      </c>
    </row>
    <row r="109" spans="1:28" x14ac:dyDescent="0.2">
      <c r="A109" s="273" t="s">
        <v>2234</v>
      </c>
      <c r="B109" s="127">
        <v>184967.84</v>
      </c>
      <c r="C109" s="127">
        <v>0</v>
      </c>
      <c r="D109" s="127">
        <v>119795.47</v>
      </c>
      <c r="E109" s="273">
        <v>1183891.96</v>
      </c>
      <c r="F109" s="273">
        <v>242218.84</v>
      </c>
      <c r="G109" s="128">
        <v>3000</v>
      </c>
      <c r="H109" s="128">
        <v>34250.019999999997</v>
      </c>
      <c r="J109" s="128">
        <v>152</v>
      </c>
      <c r="M109" s="273">
        <v>-24142</v>
      </c>
      <c r="N109" s="273">
        <v>2125037.4300000002</v>
      </c>
      <c r="O109" s="100">
        <v>646164.87</v>
      </c>
      <c r="Q109" s="100">
        <v>604.57000000000005</v>
      </c>
      <c r="S109" s="100">
        <v>357442.4</v>
      </c>
      <c r="T109" s="100">
        <v>200520</v>
      </c>
      <c r="U109" s="129">
        <v>659980.4</v>
      </c>
      <c r="X109" s="129">
        <v>396780.12</v>
      </c>
      <c r="Y109" s="129">
        <v>106568.57</v>
      </c>
    </row>
    <row r="110" spans="1:28" x14ac:dyDescent="0.2">
      <c r="A110" s="273" t="s">
        <v>2235</v>
      </c>
      <c r="B110" s="127">
        <v>377505.74</v>
      </c>
      <c r="C110" s="127">
        <v>0</v>
      </c>
      <c r="D110" s="127">
        <v>29204.93</v>
      </c>
      <c r="E110" s="273">
        <v>346319.29</v>
      </c>
      <c r="F110" s="273">
        <v>188735.02</v>
      </c>
      <c r="H110" s="128">
        <v>35181.949999999997</v>
      </c>
      <c r="J110" s="128">
        <v>152</v>
      </c>
      <c r="N110" s="273">
        <v>1196485.3400000001</v>
      </c>
      <c r="O110" s="100">
        <v>568023.74</v>
      </c>
      <c r="Q110" s="100">
        <v>1044.1300000000001</v>
      </c>
      <c r="S110" s="100">
        <v>558600</v>
      </c>
      <c r="T110" s="100">
        <v>277632</v>
      </c>
      <c r="U110" s="129">
        <v>950810</v>
      </c>
      <c r="X110" s="129">
        <v>408562.9</v>
      </c>
      <c r="Y110" s="129">
        <v>59773.46</v>
      </c>
    </row>
    <row r="111" spans="1:28" x14ac:dyDescent="0.2">
      <c r="A111" s="273" t="s">
        <v>2253</v>
      </c>
      <c r="B111" s="127">
        <v>83233.350000000006</v>
      </c>
      <c r="C111" s="127">
        <v>0</v>
      </c>
      <c r="D111" s="127">
        <v>12200</v>
      </c>
      <c r="E111" s="273">
        <v>664643.44999999995</v>
      </c>
      <c r="F111" s="273">
        <v>182675.84</v>
      </c>
      <c r="J111" s="128">
        <v>0</v>
      </c>
      <c r="M111" s="273">
        <v>-238.36</v>
      </c>
      <c r="N111" s="273">
        <v>1169693.49</v>
      </c>
      <c r="O111" s="100">
        <v>409198.89</v>
      </c>
      <c r="Q111" s="100">
        <v>252.9</v>
      </c>
      <c r="S111" s="100">
        <v>508210.5</v>
      </c>
      <c r="U111" s="129">
        <v>584474.5</v>
      </c>
      <c r="W111" s="129">
        <v>1504</v>
      </c>
      <c r="X111" s="129">
        <v>190240.4</v>
      </c>
      <c r="Y111" s="129">
        <v>106895.27</v>
      </c>
    </row>
    <row r="112" spans="1:28" x14ac:dyDescent="0.2">
      <c r="A112" s="273" t="s">
        <v>2236</v>
      </c>
      <c r="B112" s="127">
        <v>1289415.28</v>
      </c>
      <c r="C112" s="127">
        <v>0</v>
      </c>
      <c r="D112" s="127">
        <v>79623.259999999995</v>
      </c>
      <c r="E112" s="273">
        <v>1633796.71</v>
      </c>
      <c r="F112" s="273">
        <v>206650.05</v>
      </c>
      <c r="G112" s="128">
        <v>0</v>
      </c>
      <c r="J112" s="128">
        <v>138.86000000000001</v>
      </c>
      <c r="L112" s="273">
        <v>1809812.26</v>
      </c>
      <c r="M112" s="273">
        <v>-1388</v>
      </c>
      <c r="N112" s="273">
        <v>620039.24</v>
      </c>
      <c r="O112" s="100">
        <v>1378148.54</v>
      </c>
      <c r="Q112" s="100">
        <v>966.5</v>
      </c>
      <c r="S112" s="100">
        <v>770880.3</v>
      </c>
      <c r="T112" s="100">
        <v>755203</v>
      </c>
      <c r="U112" s="129">
        <v>1048775.3</v>
      </c>
      <c r="X112" s="129">
        <v>680578.61</v>
      </c>
      <c r="Y112" s="129">
        <v>145392.09</v>
      </c>
    </row>
    <row r="113" spans="1:28" x14ac:dyDescent="0.2">
      <c r="A113" s="273" t="s">
        <v>2237</v>
      </c>
      <c r="B113" s="127">
        <v>600665.19999999995</v>
      </c>
      <c r="C113" s="127">
        <v>0</v>
      </c>
      <c r="D113" s="127">
        <v>25928.29</v>
      </c>
      <c r="E113" s="273">
        <v>776769.12</v>
      </c>
      <c r="F113" s="273">
        <v>254131.27</v>
      </c>
      <c r="J113" s="128">
        <v>486</v>
      </c>
      <c r="L113" s="273">
        <v>-1838496.71</v>
      </c>
      <c r="M113" s="273">
        <v>605.6</v>
      </c>
      <c r="N113" s="273">
        <v>3271774.09</v>
      </c>
      <c r="O113" s="100">
        <v>1672617.75</v>
      </c>
      <c r="Q113" s="100">
        <v>898.56</v>
      </c>
      <c r="S113" s="100">
        <v>825500</v>
      </c>
      <c r="T113" s="100">
        <v>54500</v>
      </c>
      <c r="U113" s="129">
        <v>1277486</v>
      </c>
      <c r="W113" s="129">
        <v>14189</v>
      </c>
      <c r="X113" s="129">
        <v>864862.44</v>
      </c>
      <c r="Y113" s="129">
        <v>121590.97</v>
      </c>
      <c r="Z113" s="129">
        <v>7601</v>
      </c>
    </row>
    <row r="114" spans="1:28" x14ac:dyDescent="0.2">
      <c r="A114" s="273" t="s">
        <v>2238</v>
      </c>
      <c r="B114" s="127">
        <v>665424</v>
      </c>
      <c r="C114" s="127">
        <v>0</v>
      </c>
      <c r="D114" s="127">
        <v>37258.699999999997</v>
      </c>
      <c r="E114" s="273">
        <v>315754.19</v>
      </c>
      <c r="F114" s="273">
        <v>240214.22</v>
      </c>
      <c r="I114" s="128">
        <v>41400</v>
      </c>
      <c r="J114" s="128">
        <v>3</v>
      </c>
      <c r="L114" s="273">
        <v>-194462.51</v>
      </c>
      <c r="M114" s="273">
        <v>420770</v>
      </c>
      <c r="N114" s="273">
        <v>679737.85</v>
      </c>
      <c r="O114" s="100">
        <v>1053624.81</v>
      </c>
      <c r="P114" s="100">
        <v>15400</v>
      </c>
      <c r="Q114" s="100">
        <v>861.77</v>
      </c>
      <c r="S114" s="100">
        <v>432640</v>
      </c>
      <c r="U114" s="129">
        <v>741080</v>
      </c>
      <c r="X114" s="129">
        <v>318627.71999999997</v>
      </c>
      <c r="Y114" s="129">
        <v>29259.09</v>
      </c>
      <c r="Z114" s="129">
        <v>325</v>
      </c>
      <c r="AB114" s="129">
        <v>80000</v>
      </c>
    </row>
    <row r="115" spans="1:28" x14ac:dyDescent="0.2">
      <c r="A115" s="273" t="s">
        <v>2239</v>
      </c>
      <c r="B115" s="127">
        <v>992310.27</v>
      </c>
      <c r="C115" s="127">
        <v>4735</v>
      </c>
      <c r="D115" s="127">
        <v>29522.97</v>
      </c>
      <c r="E115" s="273">
        <v>1097832.28</v>
      </c>
      <c r="F115" s="273">
        <v>364306.27</v>
      </c>
      <c r="J115" s="128">
        <v>0</v>
      </c>
      <c r="L115" s="273">
        <v>94098.6</v>
      </c>
      <c r="N115" s="273">
        <v>1731639.01</v>
      </c>
      <c r="O115" s="100">
        <v>1499726.96</v>
      </c>
      <c r="P115" s="100">
        <v>411608</v>
      </c>
      <c r="Q115" s="100">
        <v>605.70000000000005</v>
      </c>
      <c r="S115" s="100">
        <v>664220</v>
      </c>
      <c r="U115" s="129">
        <v>1052060</v>
      </c>
      <c r="X115" s="129">
        <v>527701.64</v>
      </c>
      <c r="Y115" s="129">
        <v>129076.84</v>
      </c>
    </row>
    <row r="116" spans="1:28" x14ac:dyDescent="0.2">
      <c r="A116" s="273" t="s">
        <v>2240</v>
      </c>
      <c r="B116" s="127">
        <v>271200.08</v>
      </c>
      <c r="C116" s="127">
        <v>33000</v>
      </c>
      <c r="D116" s="127">
        <v>38348.43</v>
      </c>
      <c r="E116" s="273">
        <v>386741.07</v>
      </c>
      <c r="F116" s="273">
        <v>360071.49</v>
      </c>
      <c r="G116" s="128">
        <v>0</v>
      </c>
      <c r="H116" s="128">
        <v>27500</v>
      </c>
      <c r="I116" s="128">
        <v>5400</v>
      </c>
      <c r="J116" s="128">
        <v>12</v>
      </c>
      <c r="L116" s="273">
        <v>-1502847.15</v>
      </c>
      <c r="N116" s="273">
        <v>2353915.73</v>
      </c>
      <c r="O116" s="100">
        <v>633757.13</v>
      </c>
      <c r="Q116" s="100">
        <v>313.37</v>
      </c>
      <c r="S116" s="100">
        <v>324670</v>
      </c>
      <c r="U116" s="129">
        <v>378570</v>
      </c>
      <c r="W116" s="129">
        <v>492</v>
      </c>
      <c r="X116" s="129">
        <v>237649.73</v>
      </c>
      <c r="Y116" s="129">
        <v>96970.28</v>
      </c>
      <c r="Z116" s="129">
        <v>8554</v>
      </c>
    </row>
    <row r="117" spans="1:28" x14ac:dyDescent="0.2">
      <c r="A117" s="273" t="s">
        <v>2241</v>
      </c>
      <c r="B117" s="127">
        <v>1086925.79</v>
      </c>
      <c r="C117" s="127">
        <v>153000</v>
      </c>
      <c r="D117" s="127">
        <v>27478.240000000002</v>
      </c>
      <c r="E117" s="273">
        <v>2495864.4700000002</v>
      </c>
      <c r="F117" s="273">
        <v>306648.15000000002</v>
      </c>
      <c r="G117" s="128">
        <v>0</v>
      </c>
      <c r="I117" s="128">
        <v>541692</v>
      </c>
      <c r="J117" s="128">
        <v>25.6</v>
      </c>
      <c r="L117" s="273">
        <v>1966300.8</v>
      </c>
      <c r="M117" s="273">
        <v>6700</v>
      </c>
      <c r="N117" s="273">
        <v>1221990.08</v>
      </c>
      <c r="O117" s="100">
        <v>1870544.97</v>
      </c>
      <c r="Q117" s="100">
        <v>581.46</v>
      </c>
      <c r="S117" s="100">
        <v>1087003</v>
      </c>
      <c r="U117" s="129">
        <v>1665416</v>
      </c>
      <c r="W117" s="129">
        <v>14788</v>
      </c>
      <c r="X117" s="129">
        <v>628706.27</v>
      </c>
      <c r="Y117" s="129">
        <v>244192.85</v>
      </c>
    </row>
    <row r="118" spans="1:28" x14ac:dyDescent="0.2">
      <c r="A118" s="273" t="s">
        <v>2242</v>
      </c>
      <c r="B118" s="127">
        <v>604391.78</v>
      </c>
      <c r="C118" s="127">
        <v>0</v>
      </c>
      <c r="D118" s="127">
        <v>108038.18</v>
      </c>
      <c r="E118" s="273">
        <v>1083843.6100000001</v>
      </c>
      <c r="F118" s="273">
        <v>71994.02</v>
      </c>
      <c r="H118" s="128">
        <v>63038</v>
      </c>
      <c r="I118" s="128">
        <v>113652</v>
      </c>
      <c r="J118" s="128">
        <v>5671</v>
      </c>
      <c r="M118" s="273">
        <v>280752.18</v>
      </c>
      <c r="N118" s="273">
        <v>1488507.55</v>
      </c>
      <c r="O118" s="100">
        <v>840041.39</v>
      </c>
      <c r="P118" s="100">
        <v>0</v>
      </c>
      <c r="Q118" s="100">
        <v>665.44</v>
      </c>
      <c r="S118" s="100">
        <v>603041</v>
      </c>
      <c r="U118" s="129">
        <v>855321</v>
      </c>
      <c r="X118" s="129">
        <v>259096.69</v>
      </c>
      <c r="Y118" s="129">
        <v>102337.96</v>
      </c>
      <c r="Z118" s="129">
        <v>12396</v>
      </c>
    </row>
    <row r="119" spans="1:28" x14ac:dyDescent="0.2">
      <c r="A119" s="273" t="s">
        <v>2243</v>
      </c>
      <c r="B119" s="127">
        <v>730547.8</v>
      </c>
      <c r="C119" s="127">
        <v>55200</v>
      </c>
      <c r="D119" s="127">
        <v>5988.77</v>
      </c>
      <c r="E119" s="273">
        <v>695135.27</v>
      </c>
      <c r="F119" s="273">
        <v>206207.77</v>
      </c>
      <c r="H119" s="128">
        <v>36800</v>
      </c>
      <c r="I119" s="128">
        <v>135000</v>
      </c>
      <c r="J119" s="128">
        <v>0</v>
      </c>
      <c r="M119" s="273">
        <v>-7500</v>
      </c>
      <c r="O119" s="100">
        <v>770214.85</v>
      </c>
      <c r="Q119" s="100">
        <v>585.82000000000005</v>
      </c>
      <c r="S119" s="100">
        <v>562880</v>
      </c>
      <c r="U119" s="129">
        <v>765240</v>
      </c>
      <c r="X119" s="129">
        <v>398678.71</v>
      </c>
      <c r="Y119" s="129">
        <v>78457.95</v>
      </c>
    </row>
    <row r="120" spans="1:28" x14ac:dyDescent="0.2">
      <c r="A120" s="273" t="s">
        <v>2244</v>
      </c>
      <c r="B120" s="127">
        <v>900745.85</v>
      </c>
      <c r="C120" s="127">
        <v>82500</v>
      </c>
      <c r="D120" s="127">
        <v>8030</v>
      </c>
      <c r="E120" s="273">
        <v>624904.87</v>
      </c>
      <c r="F120" s="273">
        <v>59329.43</v>
      </c>
      <c r="G120" s="128">
        <v>0</v>
      </c>
      <c r="H120" s="128">
        <v>36806.839999999997</v>
      </c>
      <c r="I120" s="128">
        <v>194662</v>
      </c>
      <c r="J120" s="128">
        <v>6340.4</v>
      </c>
      <c r="M120" s="273">
        <v>62537.74</v>
      </c>
      <c r="N120" s="273">
        <v>1693308.65</v>
      </c>
      <c r="O120" s="100">
        <v>838767.9</v>
      </c>
      <c r="P120" s="100">
        <v>0</v>
      </c>
      <c r="Q120" s="100">
        <v>957.13</v>
      </c>
      <c r="S120" s="100">
        <v>830021.02</v>
      </c>
      <c r="T120" s="100">
        <v>60</v>
      </c>
      <c r="U120" s="129">
        <v>967221.02</v>
      </c>
      <c r="W120" s="129">
        <v>11392.7</v>
      </c>
      <c r="X120" s="129">
        <v>389091.62</v>
      </c>
      <c r="Y120" s="129">
        <v>114162.91</v>
      </c>
      <c r="Z120" s="129">
        <v>6632</v>
      </c>
    </row>
    <row r="121" spans="1:28" x14ac:dyDescent="0.2">
      <c r="A121" s="273" t="s">
        <v>2245</v>
      </c>
      <c r="B121" s="127">
        <v>422451.07</v>
      </c>
      <c r="C121" s="127">
        <v>84900</v>
      </c>
      <c r="D121" s="127">
        <v>114341.28</v>
      </c>
      <c r="E121" s="273">
        <v>1150447.19</v>
      </c>
      <c r="F121" s="273">
        <v>134420.81</v>
      </c>
      <c r="G121" s="128">
        <v>0</v>
      </c>
      <c r="H121" s="128">
        <v>39035.61</v>
      </c>
      <c r="J121" s="128">
        <v>20</v>
      </c>
      <c r="M121" s="273">
        <v>-66029.259999999995</v>
      </c>
      <c r="O121" s="100">
        <v>834163.04</v>
      </c>
      <c r="Q121" s="100">
        <v>609.55999999999995</v>
      </c>
      <c r="S121" s="100">
        <v>593932.1</v>
      </c>
      <c r="T121" s="100">
        <v>5000</v>
      </c>
      <c r="U121" s="129">
        <v>767272.1</v>
      </c>
      <c r="X121" s="129">
        <v>344742.31</v>
      </c>
      <c r="Y121" s="129">
        <v>147999.70000000001</v>
      </c>
    </row>
    <row r="122" spans="1:28" x14ac:dyDescent="0.2">
      <c r="A122" s="273" t="s">
        <v>2246</v>
      </c>
      <c r="B122" s="127">
        <v>352975.94</v>
      </c>
      <c r="C122" s="127">
        <v>19200</v>
      </c>
      <c r="D122" s="127">
        <v>55685.18</v>
      </c>
      <c r="E122" s="273">
        <v>335093.40000000002</v>
      </c>
      <c r="F122" s="273">
        <v>41443.589999999997</v>
      </c>
      <c r="G122" s="128">
        <v>0</v>
      </c>
      <c r="H122" s="128">
        <v>48052.29</v>
      </c>
      <c r="I122" s="128">
        <v>50000</v>
      </c>
      <c r="J122" s="128">
        <v>2449</v>
      </c>
      <c r="M122" s="273">
        <v>139389.5</v>
      </c>
      <c r="O122" s="100">
        <v>731290.83</v>
      </c>
      <c r="P122" s="100">
        <v>0</v>
      </c>
      <c r="Q122" s="100">
        <v>346.68</v>
      </c>
      <c r="S122" s="100">
        <v>511777.9</v>
      </c>
      <c r="U122" s="129">
        <v>794647.9</v>
      </c>
      <c r="X122" s="129">
        <v>272129.87</v>
      </c>
      <c r="Y122" s="129">
        <v>44729.69</v>
      </c>
    </row>
    <row r="123" spans="1:28" x14ac:dyDescent="0.2">
      <c r="A123" s="273" t="s">
        <v>2254</v>
      </c>
      <c r="B123" s="127">
        <v>371315.37</v>
      </c>
      <c r="C123" s="127">
        <v>54000</v>
      </c>
      <c r="D123" s="127">
        <v>74404.39</v>
      </c>
      <c r="E123" s="273">
        <v>775923.59</v>
      </c>
      <c r="F123" s="273">
        <v>125388.78</v>
      </c>
      <c r="H123" s="128">
        <v>227603.34</v>
      </c>
      <c r="J123" s="128">
        <v>1181.3900000000001</v>
      </c>
      <c r="M123" s="273">
        <v>29301.24</v>
      </c>
      <c r="N123" s="273">
        <v>2439641.09</v>
      </c>
      <c r="O123" s="100">
        <v>443816.4</v>
      </c>
      <c r="P123" s="100">
        <v>47754.52</v>
      </c>
      <c r="Q123" s="100">
        <v>602.05999999999995</v>
      </c>
      <c r="S123" s="100">
        <v>827220</v>
      </c>
      <c r="T123" s="100">
        <v>4000</v>
      </c>
      <c r="U123" s="129">
        <v>958420</v>
      </c>
      <c r="X123" s="129">
        <v>256246.18</v>
      </c>
      <c r="Y123" s="129">
        <v>142870.10999999999</v>
      </c>
    </row>
    <row r="124" spans="1:28" x14ac:dyDescent="0.2">
      <c r="A124" s="273" t="s">
        <v>2256</v>
      </c>
      <c r="B124" s="127">
        <v>610462.19999999995</v>
      </c>
      <c r="C124" s="127">
        <v>27600</v>
      </c>
      <c r="D124" s="127">
        <v>102484.41</v>
      </c>
      <c r="E124" s="273">
        <v>876684.97</v>
      </c>
      <c r="F124" s="273">
        <v>137203.57999999999</v>
      </c>
      <c r="G124" s="128">
        <v>0</v>
      </c>
      <c r="H124" s="128">
        <v>29097.26</v>
      </c>
      <c r="I124" s="128">
        <v>88200</v>
      </c>
      <c r="J124" s="128">
        <v>3868.01</v>
      </c>
      <c r="M124" s="273">
        <v>1000</v>
      </c>
      <c r="N124" s="273">
        <v>3028722.67</v>
      </c>
      <c r="O124" s="100">
        <v>729380.82</v>
      </c>
      <c r="Q124" s="100">
        <v>627.53</v>
      </c>
      <c r="S124" s="100">
        <v>889687.2</v>
      </c>
      <c r="U124" s="129">
        <v>1022057.2</v>
      </c>
      <c r="X124" s="129">
        <v>307902.02</v>
      </c>
      <c r="Y124" s="129">
        <v>119761.64</v>
      </c>
      <c r="Z124" s="129">
        <v>7247</v>
      </c>
    </row>
    <row r="125" spans="1:28" x14ac:dyDescent="0.2">
      <c r="A125" s="273" t="s">
        <v>2258</v>
      </c>
      <c r="B125" s="127">
        <v>369022.12</v>
      </c>
      <c r="C125" s="127">
        <v>55200</v>
      </c>
      <c r="D125" s="127">
        <v>20709.740000000002</v>
      </c>
      <c r="E125" s="273">
        <v>1134384.1599999999</v>
      </c>
      <c r="F125" s="273">
        <v>150304</v>
      </c>
      <c r="H125" s="128">
        <v>26865.7</v>
      </c>
      <c r="I125" s="128">
        <v>50000</v>
      </c>
      <c r="J125" s="128">
        <v>0</v>
      </c>
      <c r="N125" s="273">
        <v>3118920.11</v>
      </c>
      <c r="O125" s="100">
        <v>620259.87</v>
      </c>
      <c r="P125" s="100">
        <v>0</v>
      </c>
      <c r="Q125" s="100">
        <v>203.37</v>
      </c>
      <c r="S125" s="100">
        <v>770855.3</v>
      </c>
      <c r="U125" s="129">
        <v>871015.3</v>
      </c>
      <c r="X125" s="129">
        <v>233588.93</v>
      </c>
      <c r="Y125" s="129">
        <v>159351.25</v>
      </c>
    </row>
    <row r="126" spans="1:28" x14ac:dyDescent="0.2">
      <c r="A126" s="273" t="s">
        <v>2225</v>
      </c>
      <c r="B126" s="127">
        <v>762218.2</v>
      </c>
      <c r="C126" s="127">
        <v>12200</v>
      </c>
      <c r="D126" s="127">
        <v>31635.65</v>
      </c>
      <c r="E126" s="273">
        <v>1042863.52</v>
      </c>
      <c r="F126" s="273">
        <v>225639.82</v>
      </c>
      <c r="G126" s="128">
        <v>0</v>
      </c>
      <c r="H126" s="128">
        <v>133176.41</v>
      </c>
      <c r="J126" s="128">
        <v>1450.19</v>
      </c>
      <c r="K126" s="273">
        <v>140380</v>
      </c>
      <c r="L126" s="273">
        <v>1487575.93</v>
      </c>
      <c r="M126" s="273">
        <v>-1116.5899999999999</v>
      </c>
      <c r="O126" s="100">
        <v>1209836.1000000001</v>
      </c>
      <c r="Q126" s="100">
        <v>1168.4100000000001</v>
      </c>
      <c r="S126" s="100">
        <v>1091538</v>
      </c>
      <c r="T126" s="100">
        <v>343460</v>
      </c>
      <c r="U126" s="129">
        <v>1710145</v>
      </c>
      <c r="X126" s="129">
        <v>379671.67</v>
      </c>
      <c r="Y126" s="129">
        <v>122136.59</v>
      </c>
    </row>
    <row r="127" spans="1:28" x14ac:dyDescent="0.2">
      <c r="A127" s="273" t="s">
        <v>2226</v>
      </c>
      <c r="B127" s="127">
        <v>683600.76</v>
      </c>
      <c r="C127" s="127">
        <v>8800</v>
      </c>
      <c r="D127" s="127">
        <v>36914.22</v>
      </c>
      <c r="E127" s="273">
        <v>296919.45</v>
      </c>
      <c r="F127" s="273">
        <v>217105.94</v>
      </c>
      <c r="G127" s="128">
        <v>0</v>
      </c>
      <c r="H127" s="128">
        <v>54620.92</v>
      </c>
      <c r="J127" s="128">
        <v>2649.48</v>
      </c>
      <c r="K127" s="273">
        <v>123005</v>
      </c>
      <c r="L127" s="273">
        <v>439121.15</v>
      </c>
      <c r="M127" s="273">
        <v>8370</v>
      </c>
      <c r="O127" s="100">
        <v>1074016.81</v>
      </c>
      <c r="Q127" s="100">
        <v>1109.54</v>
      </c>
      <c r="S127" s="100">
        <v>799692.5</v>
      </c>
      <c r="T127" s="100">
        <v>221300</v>
      </c>
      <c r="U127" s="129">
        <v>1050162.5</v>
      </c>
      <c r="X127" s="129">
        <v>284456.27</v>
      </c>
      <c r="Y127" s="129">
        <v>59425.26</v>
      </c>
      <c r="AB127" s="129">
        <v>60000</v>
      </c>
    </row>
    <row r="128" spans="1:28" x14ac:dyDescent="0.2">
      <c r="A128" s="273" t="s">
        <v>2229</v>
      </c>
      <c r="B128" s="127">
        <v>945671.91</v>
      </c>
      <c r="C128" s="127">
        <v>23900</v>
      </c>
      <c r="D128" s="127">
        <v>9184.11</v>
      </c>
      <c r="E128" s="273">
        <v>5416291.8399999999</v>
      </c>
      <c r="F128" s="273">
        <v>104299.26</v>
      </c>
      <c r="G128" s="128">
        <v>0</v>
      </c>
      <c r="H128" s="128">
        <v>216687.35</v>
      </c>
      <c r="J128" s="128">
        <v>353.1</v>
      </c>
      <c r="K128" s="273">
        <v>30700</v>
      </c>
      <c r="L128" s="273">
        <v>5616660</v>
      </c>
      <c r="M128" s="273">
        <v>-37.299999999999997</v>
      </c>
      <c r="O128" s="100">
        <v>1473164.32</v>
      </c>
      <c r="Q128" s="100">
        <v>838.25</v>
      </c>
      <c r="S128" s="100">
        <v>951745.5</v>
      </c>
      <c r="T128" s="100">
        <v>546800</v>
      </c>
      <c r="U128" s="129">
        <v>1513471.5</v>
      </c>
      <c r="X128" s="129">
        <v>327975.86</v>
      </c>
      <c r="Y128" s="129">
        <v>280325.94</v>
      </c>
      <c r="AB128" s="129">
        <v>86000</v>
      </c>
    </row>
    <row r="129" spans="1:25" x14ac:dyDescent="0.2">
      <c r="A129" s="273" t="s">
        <v>2231</v>
      </c>
      <c r="B129" s="127">
        <v>641274.04</v>
      </c>
      <c r="C129" s="127">
        <v>9600</v>
      </c>
      <c r="D129" s="127">
        <v>0</v>
      </c>
      <c r="E129" s="273">
        <v>426785.76</v>
      </c>
      <c r="F129" s="273">
        <v>163510.9</v>
      </c>
      <c r="G129" s="128">
        <v>0</v>
      </c>
      <c r="H129" s="128">
        <v>52350.02</v>
      </c>
      <c r="J129" s="128">
        <v>140.19</v>
      </c>
      <c r="L129" s="273">
        <v>809478.12</v>
      </c>
      <c r="M129" s="273">
        <v>27955.13</v>
      </c>
      <c r="O129" s="100">
        <v>795343</v>
      </c>
      <c r="Q129" s="100">
        <v>1088.3399999999999</v>
      </c>
      <c r="S129" s="100">
        <v>520590</v>
      </c>
      <c r="T129" s="100">
        <v>210300</v>
      </c>
      <c r="U129" s="129">
        <v>883108</v>
      </c>
      <c r="X129" s="129">
        <v>212486.79</v>
      </c>
      <c r="Y129" s="129">
        <v>29062.31</v>
      </c>
    </row>
    <row r="130" spans="1:25" x14ac:dyDescent="0.2">
      <c r="A130" s="273" t="s">
        <v>2257</v>
      </c>
      <c r="B130" s="127">
        <v>408310.53</v>
      </c>
      <c r="C130" s="127">
        <v>9200</v>
      </c>
      <c r="D130" s="127">
        <v>12056.1</v>
      </c>
      <c r="E130" s="273">
        <v>535250.52</v>
      </c>
      <c r="F130" s="273">
        <v>82224.84</v>
      </c>
      <c r="H130" s="128">
        <v>122391.18</v>
      </c>
      <c r="J130" s="128">
        <v>15</v>
      </c>
      <c r="L130" s="273">
        <v>898661.6</v>
      </c>
      <c r="M130" s="273">
        <v>-16811.47</v>
      </c>
      <c r="O130" s="100">
        <v>622838.44999999995</v>
      </c>
      <c r="Q130" s="100">
        <v>623.35</v>
      </c>
      <c r="S130" s="100">
        <v>487808.5</v>
      </c>
      <c r="T130" s="100">
        <v>110200</v>
      </c>
      <c r="U130" s="129">
        <v>761472.5</v>
      </c>
      <c r="X130" s="129">
        <v>325307.69</v>
      </c>
      <c r="Y130" s="129">
        <v>78568.429999999993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M130"/>
  <sheetViews>
    <sheetView topLeftCell="A116" zoomScaleNormal="100" workbookViewId="0">
      <selection activeCell="E40" sqref="E40"/>
    </sheetView>
  </sheetViews>
  <sheetFormatPr defaultColWidth="9" defaultRowHeight="14.25" x14ac:dyDescent="0.2"/>
  <cols>
    <col min="1" max="1" width="6.5" style="50" customWidth="1"/>
    <col min="2" max="2" width="8.625" style="50" customWidth="1"/>
    <col min="3" max="3" width="6.5" style="57" customWidth="1"/>
    <col min="4" max="4" width="26.625" style="57" customWidth="1"/>
    <col min="5" max="5" width="44.125" style="126" bestFit="1" customWidth="1"/>
    <col min="6" max="6" width="31.875" style="127" bestFit="1" customWidth="1"/>
    <col min="7" max="7" width="31" style="127" bestFit="1" customWidth="1"/>
    <col min="8" max="8" width="22.75" style="127" bestFit="1" customWidth="1"/>
    <col min="9" max="9" width="22.5" style="127" bestFit="1" customWidth="1"/>
    <col min="10" max="10" width="14.625" style="126" bestFit="1" customWidth="1"/>
    <col min="11" max="11" width="15" style="126" bestFit="1" customWidth="1"/>
    <col min="12" max="12" width="14.625" style="126" bestFit="1" customWidth="1"/>
    <col min="13" max="13" width="20.375" style="126" bestFit="1" customWidth="1"/>
    <col min="14" max="14" width="20.25" style="126" bestFit="1" customWidth="1"/>
    <col min="15" max="15" width="16.625" style="128" bestFit="1" customWidth="1"/>
    <col min="16" max="16" width="18.875" style="128" bestFit="1" customWidth="1"/>
    <col min="17" max="17" width="18.125" style="128" bestFit="1" customWidth="1"/>
    <col min="18" max="18" width="20.125" style="128" bestFit="1" customWidth="1"/>
    <col min="19" max="19" width="22.375" style="126" bestFit="1" customWidth="1"/>
    <col min="20" max="20" width="26.5" style="126" bestFit="1" customWidth="1"/>
    <col min="21" max="21" width="26.625" style="126" bestFit="1" customWidth="1"/>
    <col min="22" max="22" width="15" style="126" bestFit="1" customWidth="1"/>
    <col min="23" max="23" width="42.875" style="100" bestFit="1" customWidth="1"/>
    <col min="24" max="24" width="43.625" style="100" bestFit="1" customWidth="1"/>
    <col min="25" max="25" width="27.75" style="100" bestFit="1" customWidth="1"/>
    <col min="26" max="26" width="53.125" style="100" bestFit="1" customWidth="1"/>
    <col min="27" max="27" width="14.625" style="100" bestFit="1" customWidth="1"/>
    <col min="28" max="28" width="19.125" style="129" bestFit="1" customWidth="1"/>
    <col min="29" max="29" width="25.5" style="129" bestFit="1" customWidth="1"/>
    <col min="30" max="30" width="23.875" style="129" bestFit="1" customWidth="1"/>
    <col min="31" max="31" width="23.875" style="129" customWidth="1"/>
    <col min="32" max="32" width="41" style="129" bestFit="1" customWidth="1"/>
    <col min="33" max="33" width="29.625" style="129" bestFit="1" customWidth="1"/>
    <col min="34" max="34" width="20.5" style="99" bestFit="1" customWidth="1"/>
    <col min="35" max="35" width="17.875" style="63" bestFit="1" customWidth="1"/>
    <col min="36" max="36" width="17.375" style="64" bestFit="1" customWidth="1"/>
    <col min="37" max="37" width="17.625" style="60" bestFit="1" customWidth="1"/>
    <col min="38" max="38" width="19.125" style="59" bestFit="1" customWidth="1"/>
    <col min="39" max="39" width="23.625" style="64" bestFit="1" customWidth="1"/>
    <col min="40" max="16384" width="9" style="68"/>
  </cols>
  <sheetData>
    <row r="1" spans="1:39" x14ac:dyDescent="0.2">
      <c r="A1" s="274"/>
      <c r="B1" s="274"/>
      <c r="E1" s="273" t="s">
        <v>591</v>
      </c>
      <c r="F1" s="127" t="s">
        <v>1440</v>
      </c>
      <c r="G1" s="127" t="s">
        <v>1441</v>
      </c>
      <c r="H1" s="127" t="s">
        <v>1442</v>
      </c>
      <c r="I1" s="273" t="s">
        <v>1445</v>
      </c>
      <c r="J1" s="273" t="s">
        <v>1446</v>
      </c>
      <c r="K1" s="128" t="s">
        <v>1449</v>
      </c>
      <c r="L1" s="128" t="s">
        <v>1450</v>
      </c>
      <c r="M1" s="128" t="s">
        <v>1451</v>
      </c>
      <c r="N1" s="128" t="s">
        <v>1452</v>
      </c>
      <c r="O1" s="273" t="s">
        <v>1453</v>
      </c>
      <c r="P1" s="273" t="s">
        <v>1454</v>
      </c>
      <c r="Q1" s="273" t="s">
        <v>1455</v>
      </c>
      <c r="R1" s="273" t="s">
        <v>1456</v>
      </c>
      <c r="S1" s="100" t="s">
        <v>1457</v>
      </c>
      <c r="T1" s="100" t="s">
        <v>1458</v>
      </c>
      <c r="U1" s="100" t="s">
        <v>1459</v>
      </c>
      <c r="V1" s="100" t="s">
        <v>1460</v>
      </c>
      <c r="W1" s="100" t="s">
        <v>1461</v>
      </c>
      <c r="X1" s="100" t="s">
        <v>1463</v>
      </c>
      <c r="Y1" s="129" t="s">
        <v>1464</v>
      </c>
      <c r="Z1" s="129" t="s">
        <v>1466</v>
      </c>
      <c r="AA1" s="129" t="s">
        <v>1467</v>
      </c>
      <c r="AB1" s="129" t="s">
        <v>1468</v>
      </c>
      <c r="AC1" s="129" t="s">
        <v>1469</v>
      </c>
      <c r="AD1" s="129" t="s">
        <v>1470</v>
      </c>
      <c r="AE1" s="129" t="s">
        <v>1471</v>
      </c>
      <c r="AF1" s="129" t="s">
        <v>1472</v>
      </c>
      <c r="AH1" s="99" t="s">
        <v>6</v>
      </c>
      <c r="AI1" s="63" t="s">
        <v>7</v>
      </c>
      <c r="AJ1" s="64" t="s">
        <v>8</v>
      </c>
      <c r="AK1" s="65" t="s">
        <v>9</v>
      </c>
      <c r="AL1" s="66" t="s">
        <v>10</v>
      </c>
      <c r="AM1" s="67" t="s">
        <v>11</v>
      </c>
    </row>
    <row r="2" spans="1:39" x14ac:dyDescent="0.2">
      <c r="A2" s="274"/>
      <c r="B2" s="274"/>
      <c r="C2" s="57" t="s">
        <v>816</v>
      </c>
      <c r="E2" s="273" t="s">
        <v>592</v>
      </c>
      <c r="F2" s="127" t="s">
        <v>1473</v>
      </c>
      <c r="G2" s="127" t="s">
        <v>1474</v>
      </c>
      <c r="H2" s="127" t="s">
        <v>1475</v>
      </c>
      <c r="I2" s="273" t="s">
        <v>1478</v>
      </c>
      <c r="J2" s="273" t="s">
        <v>1479</v>
      </c>
      <c r="K2" s="128" t="s">
        <v>1482</v>
      </c>
      <c r="L2" s="128" t="s">
        <v>1483</v>
      </c>
      <c r="M2" s="128" t="s">
        <v>1484</v>
      </c>
      <c r="N2" s="128" t="s">
        <v>1485</v>
      </c>
      <c r="O2" s="273" t="s">
        <v>1486</v>
      </c>
      <c r="P2" s="273" t="s">
        <v>1487</v>
      </c>
      <c r="Q2" s="273" t="s">
        <v>1488</v>
      </c>
      <c r="R2" s="273" t="s">
        <v>1489</v>
      </c>
      <c r="S2" s="100" t="s">
        <v>1490</v>
      </c>
      <c r="T2" s="100" t="s">
        <v>1491</v>
      </c>
      <c r="U2" s="100" t="s">
        <v>1492</v>
      </c>
      <c r="V2" s="100" t="s">
        <v>1493</v>
      </c>
      <c r="W2" s="100" t="s">
        <v>1494</v>
      </c>
      <c r="X2" s="100" t="s">
        <v>1496</v>
      </c>
      <c r="Y2" s="129" t="s">
        <v>1497</v>
      </c>
      <c r="Z2" s="129" t="s">
        <v>1499</v>
      </c>
      <c r="AA2" s="129" t="s">
        <v>1500</v>
      </c>
      <c r="AB2" s="129" t="s">
        <v>1501</v>
      </c>
      <c r="AC2" s="129" t="s">
        <v>1502</v>
      </c>
      <c r="AD2" s="129" t="s">
        <v>1503</v>
      </c>
      <c r="AE2" s="129" t="s">
        <v>1504</v>
      </c>
      <c r="AF2" s="129" t="s">
        <v>1505</v>
      </c>
    </row>
    <row r="3" spans="1:39" ht="15" thickBot="1" x14ac:dyDescent="0.25">
      <c r="A3" s="274"/>
      <c r="B3" s="274"/>
      <c r="E3" s="273" t="s">
        <v>593</v>
      </c>
      <c r="F3" s="127">
        <v>67695901.379999995</v>
      </c>
      <c r="G3" s="127">
        <v>2649149.7999999998</v>
      </c>
      <c r="H3" s="127">
        <v>8305506.7699999996</v>
      </c>
      <c r="I3" s="273">
        <v>141589175.96000001</v>
      </c>
      <c r="J3" s="273">
        <v>27393820.210000001</v>
      </c>
      <c r="K3" s="128">
        <v>650168</v>
      </c>
      <c r="L3" s="128">
        <v>2985050.53</v>
      </c>
      <c r="M3" s="128">
        <v>1978392.09</v>
      </c>
      <c r="N3" s="128">
        <v>319195.65999999997</v>
      </c>
      <c r="O3" s="273">
        <v>920719.03</v>
      </c>
      <c r="P3" s="273">
        <v>9451259.7400000002</v>
      </c>
      <c r="Q3" s="273">
        <v>7160169.4199999999</v>
      </c>
      <c r="R3" s="273">
        <v>184229203.94</v>
      </c>
      <c r="S3" s="100">
        <v>107337495.93000001</v>
      </c>
      <c r="T3" s="100">
        <v>4359608.45</v>
      </c>
      <c r="U3" s="100">
        <v>97215.01</v>
      </c>
      <c r="V3" s="100">
        <v>3830</v>
      </c>
      <c r="W3" s="100">
        <v>82474350.069999993</v>
      </c>
      <c r="X3" s="100">
        <v>9973481</v>
      </c>
      <c r="Y3" s="129">
        <v>117579762.87</v>
      </c>
      <c r="Z3" s="129">
        <v>9518</v>
      </c>
      <c r="AA3" s="129">
        <v>185025.7</v>
      </c>
      <c r="AB3" s="129">
        <v>44361690.299999997</v>
      </c>
      <c r="AC3" s="129">
        <v>15436037.67</v>
      </c>
      <c r="AD3" s="129">
        <v>60364</v>
      </c>
      <c r="AE3" s="129">
        <v>37470</v>
      </c>
      <c r="AF3" s="129">
        <v>714540</v>
      </c>
      <c r="AH3" s="99">
        <f>SUM(AH4:AH130)</f>
        <v>78650557.950000003</v>
      </c>
      <c r="AI3" s="63">
        <f>SUM(AI4:AI130)</f>
        <v>5932806.2800000021</v>
      </c>
      <c r="AJ3" s="64">
        <f>SUM(AJ4:AJ130)</f>
        <v>72717751.669999987</v>
      </c>
      <c r="AK3" s="60">
        <f>SUM(AK4:AK130)</f>
        <v>204245980.45999998</v>
      </c>
      <c r="AL3" s="59">
        <f>SUM(AL4:AL130)</f>
        <v>178384408.54000002</v>
      </c>
      <c r="AM3" s="69">
        <f t="shared" ref="AM3" si="0">SUM(AM4:AM130)</f>
        <v>25861571.919999998</v>
      </c>
    </row>
    <row r="4" spans="1:39" ht="15" thickBot="1" x14ac:dyDescent="0.25">
      <c r="A4" s="50" t="s">
        <v>365</v>
      </c>
      <c r="B4" s="50" t="s">
        <v>367</v>
      </c>
      <c r="C4" s="88">
        <v>6411</v>
      </c>
      <c r="D4" s="89" t="s">
        <v>689</v>
      </c>
      <c r="E4" s="273" t="s">
        <v>2134</v>
      </c>
      <c r="F4" s="127">
        <v>847911.18</v>
      </c>
      <c r="G4" s="127">
        <v>58361</v>
      </c>
      <c r="H4" s="127">
        <v>95087.86</v>
      </c>
      <c r="I4" s="273">
        <v>4623070.75</v>
      </c>
      <c r="J4" s="273">
        <v>167390.06</v>
      </c>
      <c r="K4" s="128">
        <v>20155</v>
      </c>
      <c r="L4" s="128">
        <v>6603.15</v>
      </c>
      <c r="M4" s="128"/>
      <c r="N4" s="128">
        <v>325.22000000000003</v>
      </c>
      <c r="O4" s="273"/>
      <c r="P4" s="273"/>
      <c r="Q4" s="273"/>
      <c r="R4" s="273">
        <v>1723269</v>
      </c>
      <c r="S4" s="100">
        <v>830843.66</v>
      </c>
      <c r="T4" s="100">
        <v>102930</v>
      </c>
      <c r="U4" s="100">
        <v>1395.82</v>
      </c>
      <c r="V4" s="100"/>
      <c r="W4" s="100">
        <v>1061270</v>
      </c>
      <c r="X4" s="100">
        <v>271580</v>
      </c>
      <c r="Y4" s="129">
        <v>1451730</v>
      </c>
      <c r="Z4" s="129"/>
      <c r="AA4" s="129"/>
      <c r="AB4" s="129">
        <v>639284.26</v>
      </c>
      <c r="AC4" s="129">
        <v>183919.17</v>
      </c>
      <c r="AH4" s="99">
        <f>SUM(F4:H4)</f>
        <v>1001360.04</v>
      </c>
      <c r="AI4" s="63">
        <f>SUM(K4:N4)</f>
        <v>27083.370000000003</v>
      </c>
      <c r="AJ4" s="64">
        <f>AH4-AI4</f>
        <v>974276.67</v>
      </c>
      <c r="AK4" s="60">
        <f>SUM(S4:X4)</f>
        <v>2268019.48</v>
      </c>
      <c r="AL4" s="59">
        <f>SUM(Y4:AG4)</f>
        <v>2274933.4300000002</v>
      </c>
      <c r="AM4" s="69">
        <f>AK4-AL4</f>
        <v>-6913.9500000001863</v>
      </c>
    </row>
    <row r="5" spans="1:39" ht="15" thickBot="1" x14ac:dyDescent="0.25">
      <c r="A5" s="50" t="s">
        <v>365</v>
      </c>
      <c r="B5" s="50" t="s">
        <v>367</v>
      </c>
      <c r="C5" s="88">
        <v>2059</v>
      </c>
      <c r="D5" s="89" t="s">
        <v>690</v>
      </c>
      <c r="E5" s="273" t="s">
        <v>2135</v>
      </c>
      <c r="F5" s="127">
        <v>385719.6</v>
      </c>
      <c r="G5" s="127">
        <v>1572</v>
      </c>
      <c r="H5" s="127">
        <v>64564.85</v>
      </c>
      <c r="I5" s="273">
        <v>618158.49</v>
      </c>
      <c r="J5" s="273">
        <v>297889.71999999997</v>
      </c>
      <c r="K5" s="128"/>
      <c r="L5" s="128"/>
      <c r="M5" s="128">
        <v>28265</v>
      </c>
      <c r="N5" s="128">
        <v>0</v>
      </c>
      <c r="O5" s="273"/>
      <c r="P5" s="273"/>
      <c r="Q5" s="273">
        <v>-68232</v>
      </c>
      <c r="R5" s="273">
        <v>1740746.12</v>
      </c>
      <c r="S5" s="100">
        <v>464970.74</v>
      </c>
      <c r="T5" s="100"/>
      <c r="U5" s="100">
        <v>635.28</v>
      </c>
      <c r="V5" s="100"/>
      <c r="W5" s="100">
        <v>621320</v>
      </c>
      <c r="X5" s="100">
        <v>78680</v>
      </c>
      <c r="Y5" s="129">
        <v>733148</v>
      </c>
      <c r="Z5" s="129"/>
      <c r="AA5" s="129"/>
      <c r="AB5" s="129">
        <v>307807.11</v>
      </c>
      <c r="AC5" s="129">
        <v>139364.41</v>
      </c>
      <c r="AH5" s="99">
        <f t="shared" ref="AH5:AH68" si="1">SUM(F5:H5)</f>
        <v>451856.44999999995</v>
      </c>
      <c r="AI5" s="63">
        <f t="shared" ref="AI5:AI68" si="2">SUM(K5:N5)</f>
        <v>28265</v>
      </c>
      <c r="AJ5" s="64">
        <f t="shared" ref="AJ5:AJ68" si="3">AH5-AI5</f>
        <v>423591.44999999995</v>
      </c>
      <c r="AK5" s="60">
        <f t="shared" ref="AK5:AK68" si="4">SUM(S5:X5)</f>
        <v>1165606.02</v>
      </c>
      <c r="AL5" s="59">
        <f t="shared" ref="AL5:AL68" si="5">SUM(Y5:AG5)</f>
        <v>1180319.52</v>
      </c>
      <c r="AM5" s="69">
        <f t="shared" ref="AM5:AM68" si="6">AK5-AL5</f>
        <v>-14713.5</v>
      </c>
    </row>
    <row r="6" spans="1:39" ht="15" thickBot="1" x14ac:dyDescent="0.25">
      <c r="A6" s="50" t="s">
        <v>365</v>
      </c>
      <c r="B6" s="50" t="s">
        <v>367</v>
      </c>
      <c r="C6" s="88">
        <v>6691</v>
      </c>
      <c r="D6" s="89" t="s">
        <v>691</v>
      </c>
      <c r="E6" s="273" t="s">
        <v>2136</v>
      </c>
      <c r="F6" s="127">
        <v>749258.34</v>
      </c>
      <c r="G6" s="127">
        <v>46278.25</v>
      </c>
      <c r="H6" s="127">
        <v>113674.75</v>
      </c>
      <c r="I6" s="273">
        <v>1108158.42</v>
      </c>
      <c r="J6" s="273">
        <v>612312.12</v>
      </c>
      <c r="K6" s="128">
        <v>0</v>
      </c>
      <c r="L6" s="128">
        <v>988.68</v>
      </c>
      <c r="M6" s="128">
        <v>120495</v>
      </c>
      <c r="N6" s="128">
        <v>787.52</v>
      </c>
      <c r="O6" s="273"/>
      <c r="P6" s="273"/>
      <c r="Q6" s="273">
        <v>14992.9</v>
      </c>
      <c r="R6" s="273">
        <v>2169071.4500000002</v>
      </c>
      <c r="S6" s="100">
        <v>1522191.14</v>
      </c>
      <c r="T6" s="100">
        <v>128790</v>
      </c>
      <c r="U6" s="100">
        <v>1463.74</v>
      </c>
      <c r="V6" s="100"/>
      <c r="W6" s="100">
        <v>1142610</v>
      </c>
      <c r="X6" s="100">
        <v>243731</v>
      </c>
      <c r="Y6" s="129">
        <v>1947985</v>
      </c>
      <c r="Z6" s="129"/>
      <c r="AA6" s="129"/>
      <c r="AB6" s="129">
        <v>979925.94</v>
      </c>
      <c r="AC6" s="129">
        <v>185506.38</v>
      </c>
      <c r="AD6" s="129">
        <v>855</v>
      </c>
      <c r="AH6" s="99">
        <f t="shared" si="1"/>
        <v>909211.34</v>
      </c>
      <c r="AI6" s="63">
        <f t="shared" si="2"/>
        <v>122271.2</v>
      </c>
      <c r="AJ6" s="64">
        <f t="shared" si="3"/>
        <v>786940.14</v>
      </c>
      <c r="AK6" s="60">
        <f t="shared" si="4"/>
        <v>3038785.88</v>
      </c>
      <c r="AL6" s="59">
        <f t="shared" si="5"/>
        <v>3114272.32</v>
      </c>
      <c r="AM6" s="69">
        <f t="shared" si="6"/>
        <v>-75486.439999999944</v>
      </c>
    </row>
    <row r="7" spans="1:39" ht="15" thickBot="1" x14ac:dyDescent="0.25">
      <c r="A7" s="50" t="s">
        <v>365</v>
      </c>
      <c r="B7" s="50" t="s">
        <v>367</v>
      </c>
      <c r="C7" s="88">
        <v>3434</v>
      </c>
      <c r="D7" s="89" t="s">
        <v>692</v>
      </c>
      <c r="E7" s="273" t="s">
        <v>2137</v>
      </c>
      <c r="F7" s="127">
        <v>483259.97</v>
      </c>
      <c r="G7" s="127">
        <v>0</v>
      </c>
      <c r="H7" s="127">
        <v>116306.78</v>
      </c>
      <c r="I7" s="273">
        <v>453828.36</v>
      </c>
      <c r="J7" s="273">
        <v>237928.49</v>
      </c>
      <c r="K7" s="128"/>
      <c r="L7" s="128"/>
      <c r="M7" s="128"/>
      <c r="N7" s="128">
        <v>151</v>
      </c>
      <c r="O7" s="273"/>
      <c r="P7" s="273"/>
      <c r="Q7" s="273">
        <v>-113431</v>
      </c>
      <c r="R7" s="273">
        <v>235221.96</v>
      </c>
      <c r="S7" s="100">
        <v>490745.02</v>
      </c>
      <c r="T7" s="100">
        <v>250</v>
      </c>
      <c r="U7" s="100">
        <v>836.03</v>
      </c>
      <c r="V7" s="100"/>
      <c r="W7" s="100">
        <v>922600</v>
      </c>
      <c r="X7" s="100">
        <v>82848</v>
      </c>
      <c r="Y7" s="129">
        <v>1033968</v>
      </c>
      <c r="Z7" s="129"/>
      <c r="AA7" s="129"/>
      <c r="AB7" s="129">
        <v>321229.61</v>
      </c>
      <c r="AC7" s="129">
        <v>139279.31</v>
      </c>
      <c r="AH7" s="99">
        <f t="shared" si="1"/>
        <v>599566.75</v>
      </c>
      <c r="AI7" s="63">
        <f t="shared" si="2"/>
        <v>151</v>
      </c>
      <c r="AJ7" s="64">
        <f t="shared" si="3"/>
        <v>599415.75</v>
      </c>
      <c r="AK7" s="60">
        <f t="shared" si="4"/>
        <v>1497279.05</v>
      </c>
      <c r="AL7" s="59">
        <f t="shared" si="5"/>
        <v>1494476.92</v>
      </c>
      <c r="AM7" s="69">
        <f t="shared" si="6"/>
        <v>2802.1300000001211</v>
      </c>
    </row>
    <row r="8" spans="1:39" ht="15" thickBot="1" x14ac:dyDescent="0.25">
      <c r="A8" s="50" t="s">
        <v>365</v>
      </c>
      <c r="B8" s="50" t="s">
        <v>367</v>
      </c>
      <c r="C8" s="88">
        <v>3172</v>
      </c>
      <c r="D8" s="89" t="s">
        <v>693</v>
      </c>
      <c r="E8" s="273" t="s">
        <v>2138</v>
      </c>
      <c r="F8" s="127">
        <v>488736.97</v>
      </c>
      <c r="G8" s="127">
        <v>10931</v>
      </c>
      <c r="H8" s="127">
        <v>33259.599999999999</v>
      </c>
      <c r="I8" s="273">
        <v>582124.54</v>
      </c>
      <c r="J8" s="273">
        <v>214849.15</v>
      </c>
      <c r="K8" s="128"/>
      <c r="L8" s="128">
        <v>10590</v>
      </c>
      <c r="M8" s="128">
        <v>15000</v>
      </c>
      <c r="N8" s="128">
        <v>72</v>
      </c>
      <c r="O8" s="273"/>
      <c r="P8" s="273"/>
      <c r="Q8" s="273">
        <v>321</v>
      </c>
      <c r="R8" s="273">
        <v>1649277.25</v>
      </c>
      <c r="S8" s="100">
        <v>525773.93999999994</v>
      </c>
      <c r="T8" s="100"/>
      <c r="U8" s="100">
        <v>778.51</v>
      </c>
      <c r="V8" s="100"/>
      <c r="W8" s="100">
        <v>497980</v>
      </c>
      <c r="X8" s="100">
        <v>122380</v>
      </c>
      <c r="Y8" s="129">
        <v>643680</v>
      </c>
      <c r="Z8" s="129"/>
      <c r="AA8" s="129"/>
      <c r="AB8" s="129">
        <v>433542.15</v>
      </c>
      <c r="AC8" s="129">
        <v>95593.73</v>
      </c>
      <c r="AH8" s="99">
        <f t="shared" si="1"/>
        <v>532927.56999999995</v>
      </c>
      <c r="AI8" s="63">
        <f t="shared" si="2"/>
        <v>25662</v>
      </c>
      <c r="AJ8" s="64">
        <f t="shared" si="3"/>
        <v>507265.56999999995</v>
      </c>
      <c r="AK8" s="60">
        <f t="shared" si="4"/>
        <v>1146912.45</v>
      </c>
      <c r="AL8" s="59">
        <f t="shared" si="5"/>
        <v>1172815.8799999999</v>
      </c>
      <c r="AM8" s="69">
        <f t="shared" si="6"/>
        <v>-25903.429999999935</v>
      </c>
    </row>
    <row r="9" spans="1:39" ht="15" thickBot="1" x14ac:dyDescent="0.25">
      <c r="A9" s="50" t="s">
        <v>365</v>
      </c>
      <c r="B9" s="50" t="s">
        <v>367</v>
      </c>
      <c r="C9" s="88">
        <v>3172</v>
      </c>
      <c r="D9" s="89" t="s">
        <v>694</v>
      </c>
      <c r="E9" s="273" t="s">
        <v>2139</v>
      </c>
      <c r="F9" s="127">
        <v>432426.72</v>
      </c>
      <c r="G9" s="127">
        <v>0</v>
      </c>
      <c r="H9" s="127">
        <v>105724.16</v>
      </c>
      <c r="I9" s="273">
        <v>370158.25</v>
      </c>
      <c r="J9" s="273">
        <v>264766.78999999998</v>
      </c>
      <c r="K9" s="128">
        <v>0</v>
      </c>
      <c r="L9" s="128"/>
      <c r="M9" s="128"/>
      <c r="N9" s="128">
        <v>258.18</v>
      </c>
      <c r="O9" s="273"/>
      <c r="P9" s="273"/>
      <c r="Q9" s="273">
        <v>-0.6</v>
      </c>
      <c r="R9" s="273">
        <v>991159.3</v>
      </c>
      <c r="S9" s="100">
        <v>475737.35</v>
      </c>
      <c r="T9" s="100"/>
      <c r="U9" s="100">
        <v>902.35</v>
      </c>
      <c r="V9" s="100"/>
      <c r="W9" s="100">
        <v>573930</v>
      </c>
      <c r="X9" s="100">
        <v>212640</v>
      </c>
      <c r="Y9" s="129">
        <v>896500</v>
      </c>
      <c r="Z9" s="129"/>
      <c r="AA9" s="129"/>
      <c r="AB9" s="129">
        <v>266972.64</v>
      </c>
      <c r="AC9" s="129">
        <v>74668.75</v>
      </c>
      <c r="AH9" s="99">
        <f t="shared" si="1"/>
        <v>538150.88</v>
      </c>
      <c r="AI9" s="63">
        <f t="shared" si="2"/>
        <v>258.18</v>
      </c>
      <c r="AJ9" s="64">
        <f t="shared" si="3"/>
        <v>537892.69999999995</v>
      </c>
      <c r="AK9" s="60">
        <f t="shared" si="4"/>
        <v>1263209.7</v>
      </c>
      <c r="AL9" s="59">
        <f t="shared" si="5"/>
        <v>1238141.3900000001</v>
      </c>
      <c r="AM9" s="69">
        <f t="shared" si="6"/>
        <v>25068.309999999823</v>
      </c>
    </row>
    <row r="10" spans="1:39" ht="15" thickBot="1" x14ac:dyDescent="0.25">
      <c r="A10" s="50" t="s">
        <v>365</v>
      </c>
      <c r="B10" s="50" t="s">
        <v>367</v>
      </c>
      <c r="C10" s="88">
        <v>1819</v>
      </c>
      <c r="D10" s="89" t="s">
        <v>695</v>
      </c>
      <c r="E10" s="273" t="s">
        <v>2140</v>
      </c>
      <c r="F10" s="127">
        <v>346142.84</v>
      </c>
      <c r="G10" s="127">
        <v>8314</v>
      </c>
      <c r="H10" s="127">
        <v>86373.92</v>
      </c>
      <c r="I10" s="273">
        <v>787223.46</v>
      </c>
      <c r="J10" s="273">
        <v>255635.16</v>
      </c>
      <c r="K10" s="128">
        <v>15673</v>
      </c>
      <c r="L10" s="128">
        <v>2198.71</v>
      </c>
      <c r="M10" s="128"/>
      <c r="N10" s="128">
        <v>338.06</v>
      </c>
      <c r="O10" s="273"/>
      <c r="P10" s="273"/>
      <c r="Q10" s="273">
        <v>-1.21</v>
      </c>
      <c r="R10" s="273">
        <v>169383.81</v>
      </c>
      <c r="S10" s="100">
        <v>360091.97</v>
      </c>
      <c r="T10" s="100">
        <v>110000</v>
      </c>
      <c r="U10" s="100">
        <v>611.39</v>
      </c>
      <c r="V10" s="100"/>
      <c r="W10" s="100">
        <v>546310</v>
      </c>
      <c r="X10" s="100">
        <v>125980</v>
      </c>
      <c r="Y10" s="129">
        <v>665389.80000000005</v>
      </c>
      <c r="Z10" s="129"/>
      <c r="AA10" s="129"/>
      <c r="AB10" s="129">
        <v>266598.82</v>
      </c>
      <c r="AC10" s="129">
        <v>124087.73</v>
      </c>
      <c r="AH10" s="99">
        <f t="shared" si="1"/>
        <v>440830.76</v>
      </c>
      <c r="AI10" s="63">
        <f t="shared" si="2"/>
        <v>18209.77</v>
      </c>
      <c r="AJ10" s="64">
        <f t="shared" si="3"/>
        <v>422620.99</v>
      </c>
      <c r="AK10" s="60">
        <f t="shared" si="4"/>
        <v>1142993.3599999999</v>
      </c>
      <c r="AL10" s="59">
        <f t="shared" si="5"/>
        <v>1056076.3500000001</v>
      </c>
      <c r="AM10" s="69">
        <f t="shared" si="6"/>
        <v>86917.009999999776</v>
      </c>
    </row>
    <row r="11" spans="1:39" ht="15" thickBot="1" x14ac:dyDescent="0.25">
      <c r="A11" s="50" t="s">
        <v>365</v>
      </c>
      <c r="B11" s="50" t="s">
        <v>367</v>
      </c>
      <c r="C11" s="88">
        <v>6183</v>
      </c>
      <c r="D11" s="89" t="s">
        <v>696</v>
      </c>
      <c r="E11" s="273" t="s">
        <v>2141</v>
      </c>
      <c r="F11" s="127">
        <v>966349.25</v>
      </c>
      <c r="G11" s="127">
        <v>49137.55</v>
      </c>
      <c r="H11" s="127">
        <v>169429.63</v>
      </c>
      <c r="I11" s="273">
        <v>827118.8</v>
      </c>
      <c r="J11" s="273">
        <v>537871.92000000004</v>
      </c>
      <c r="K11" s="128"/>
      <c r="L11" s="128"/>
      <c r="M11" s="128">
        <v>44000</v>
      </c>
      <c r="N11" s="128">
        <v>701.39</v>
      </c>
      <c r="O11" s="273"/>
      <c r="P11" s="273"/>
      <c r="Q11" s="273">
        <v>181535.63</v>
      </c>
      <c r="R11" s="273">
        <v>668274.24</v>
      </c>
      <c r="S11" s="100">
        <v>635172.43999999994</v>
      </c>
      <c r="T11" s="100"/>
      <c r="U11" s="100">
        <v>2019.02</v>
      </c>
      <c r="V11" s="100"/>
      <c r="W11" s="100">
        <v>887110</v>
      </c>
      <c r="X11" s="100">
        <v>311472</v>
      </c>
      <c r="Y11" s="129">
        <v>1523862</v>
      </c>
      <c r="Z11" s="129"/>
      <c r="AA11" s="129"/>
      <c r="AB11" s="129">
        <v>476015.05</v>
      </c>
      <c r="AC11" s="129">
        <v>103102.03</v>
      </c>
      <c r="AH11" s="99">
        <f t="shared" si="1"/>
        <v>1184916.4300000002</v>
      </c>
      <c r="AI11" s="63">
        <f t="shared" si="2"/>
        <v>44701.39</v>
      </c>
      <c r="AJ11" s="64">
        <f t="shared" si="3"/>
        <v>1140215.0400000003</v>
      </c>
      <c r="AK11" s="60">
        <f t="shared" si="4"/>
        <v>1835773.46</v>
      </c>
      <c r="AL11" s="59">
        <f t="shared" si="5"/>
        <v>2102979.08</v>
      </c>
      <c r="AM11" s="69">
        <f t="shared" si="6"/>
        <v>-267205.62000000011</v>
      </c>
    </row>
    <row r="12" spans="1:39" ht="15" thickBot="1" x14ac:dyDescent="0.25">
      <c r="A12" s="50" t="s">
        <v>365</v>
      </c>
      <c r="B12" s="50" t="s">
        <v>367</v>
      </c>
      <c r="C12" s="88">
        <v>2360</v>
      </c>
      <c r="D12" s="89" t="s">
        <v>697</v>
      </c>
      <c r="E12" s="273" t="s">
        <v>2142</v>
      </c>
      <c r="F12" s="127">
        <v>538608.75</v>
      </c>
      <c r="G12" s="127">
        <v>24850</v>
      </c>
      <c r="H12" s="127">
        <v>32921.21</v>
      </c>
      <c r="I12" s="273">
        <v>859954.46</v>
      </c>
      <c r="J12" s="273">
        <v>330157.37</v>
      </c>
      <c r="K12" s="128">
        <v>0</v>
      </c>
      <c r="L12" s="128"/>
      <c r="M12" s="128"/>
      <c r="N12" s="128">
        <v>898.46</v>
      </c>
      <c r="O12" s="273"/>
      <c r="P12" s="273"/>
      <c r="Q12" s="273"/>
      <c r="R12" s="273">
        <v>2102009.77</v>
      </c>
      <c r="S12" s="100">
        <v>452163.31</v>
      </c>
      <c r="T12" s="100">
        <v>55350</v>
      </c>
      <c r="U12" s="100">
        <v>1009.62</v>
      </c>
      <c r="V12" s="100"/>
      <c r="W12" s="100">
        <v>962360</v>
      </c>
      <c r="X12" s="100">
        <v>154380</v>
      </c>
      <c r="Y12" s="129">
        <v>1202170</v>
      </c>
      <c r="Z12" s="129"/>
      <c r="AA12" s="129"/>
      <c r="AB12" s="129">
        <v>214499.41</v>
      </c>
      <c r="AC12" s="129">
        <v>148946.1</v>
      </c>
      <c r="AH12" s="99">
        <f t="shared" si="1"/>
        <v>596379.96</v>
      </c>
      <c r="AI12" s="63">
        <f t="shared" si="2"/>
        <v>898.46</v>
      </c>
      <c r="AJ12" s="64">
        <f t="shared" si="3"/>
        <v>595481.5</v>
      </c>
      <c r="AK12" s="60">
        <f t="shared" si="4"/>
        <v>1625262.93</v>
      </c>
      <c r="AL12" s="59">
        <f t="shared" si="5"/>
        <v>1565615.51</v>
      </c>
      <c r="AM12" s="69">
        <f t="shared" si="6"/>
        <v>59647.419999999925</v>
      </c>
    </row>
    <row r="13" spans="1:39" ht="15" thickBot="1" x14ac:dyDescent="0.25">
      <c r="A13" s="50" t="s">
        <v>365</v>
      </c>
      <c r="B13" s="50" t="s">
        <v>367</v>
      </c>
      <c r="C13" s="88">
        <v>5028</v>
      </c>
      <c r="D13" s="89" t="s">
        <v>698</v>
      </c>
      <c r="E13" s="273" t="s">
        <v>2143</v>
      </c>
      <c r="F13" s="127">
        <v>305751.87</v>
      </c>
      <c r="G13" s="127">
        <v>33898</v>
      </c>
      <c r="H13" s="127">
        <v>148473.45000000001</v>
      </c>
      <c r="I13" s="273">
        <v>1265835.1100000001</v>
      </c>
      <c r="J13" s="273">
        <v>237740.78</v>
      </c>
      <c r="K13" s="128">
        <v>0</v>
      </c>
      <c r="L13" s="128"/>
      <c r="M13" s="128"/>
      <c r="N13" s="128">
        <v>232.82</v>
      </c>
      <c r="O13" s="273"/>
      <c r="P13" s="273"/>
      <c r="Q13" s="273">
        <v>-9600</v>
      </c>
      <c r="R13" s="273">
        <v>1442563.02</v>
      </c>
      <c r="S13" s="100">
        <v>653872.56999999995</v>
      </c>
      <c r="T13" s="100"/>
      <c r="U13" s="100">
        <v>607.79</v>
      </c>
      <c r="V13" s="100"/>
      <c r="W13" s="100">
        <v>539630</v>
      </c>
      <c r="X13" s="100">
        <v>363460</v>
      </c>
      <c r="Y13" s="129">
        <v>1060630</v>
      </c>
      <c r="Z13" s="129"/>
      <c r="AA13" s="129">
        <v>16124</v>
      </c>
      <c r="AB13" s="129">
        <v>467889.39</v>
      </c>
      <c r="AC13" s="129">
        <v>121992.78</v>
      </c>
      <c r="AH13" s="99">
        <f t="shared" si="1"/>
        <v>488123.32</v>
      </c>
      <c r="AI13" s="63">
        <f t="shared" si="2"/>
        <v>232.82</v>
      </c>
      <c r="AJ13" s="64">
        <f t="shared" si="3"/>
        <v>487890.5</v>
      </c>
      <c r="AK13" s="60">
        <f t="shared" si="4"/>
        <v>1557570.3599999999</v>
      </c>
      <c r="AL13" s="59">
        <f t="shared" si="5"/>
        <v>1666636.1700000002</v>
      </c>
      <c r="AM13" s="69">
        <f t="shared" si="6"/>
        <v>-109065.81000000029</v>
      </c>
    </row>
    <row r="14" spans="1:39" ht="15" thickBot="1" x14ac:dyDescent="0.25">
      <c r="A14" s="50" t="s">
        <v>365</v>
      </c>
      <c r="B14" s="50" t="s">
        <v>367</v>
      </c>
      <c r="C14" s="88">
        <v>3227</v>
      </c>
      <c r="D14" s="89" t="s">
        <v>699</v>
      </c>
      <c r="E14" s="273" t="s">
        <v>2144</v>
      </c>
      <c r="F14" s="127">
        <v>588237.62</v>
      </c>
      <c r="G14" s="127">
        <v>13567</v>
      </c>
      <c r="H14" s="127">
        <v>83992.3</v>
      </c>
      <c r="I14" s="273">
        <v>1187397.51</v>
      </c>
      <c r="J14" s="273">
        <v>131050.02</v>
      </c>
      <c r="K14" s="128">
        <v>0</v>
      </c>
      <c r="L14" s="128"/>
      <c r="M14" s="128">
        <v>267213</v>
      </c>
      <c r="N14" s="128">
        <v>333</v>
      </c>
      <c r="O14" s="273"/>
      <c r="P14" s="273"/>
      <c r="Q14" s="273"/>
      <c r="R14" s="273">
        <v>484200</v>
      </c>
      <c r="S14" s="100">
        <v>488569.92</v>
      </c>
      <c r="T14" s="100"/>
      <c r="U14" s="100">
        <v>1064.06</v>
      </c>
      <c r="V14" s="100"/>
      <c r="W14" s="100">
        <v>943390</v>
      </c>
      <c r="X14" s="100">
        <v>294100</v>
      </c>
      <c r="Y14" s="129">
        <v>1345954.5</v>
      </c>
      <c r="Z14" s="129"/>
      <c r="AA14" s="129"/>
      <c r="AB14" s="129">
        <v>485463.61</v>
      </c>
      <c r="AC14" s="129">
        <v>83155.509999999995</v>
      </c>
      <c r="AF14" s="129">
        <v>500</v>
      </c>
      <c r="AH14" s="99">
        <f t="shared" si="1"/>
        <v>685796.92</v>
      </c>
      <c r="AI14" s="63">
        <f t="shared" si="2"/>
        <v>267546</v>
      </c>
      <c r="AJ14" s="64">
        <f t="shared" si="3"/>
        <v>418250.92000000004</v>
      </c>
      <c r="AK14" s="60">
        <f t="shared" si="4"/>
        <v>1727123.98</v>
      </c>
      <c r="AL14" s="59">
        <f t="shared" si="5"/>
        <v>1915073.6199999999</v>
      </c>
      <c r="AM14" s="69">
        <f t="shared" si="6"/>
        <v>-187949.6399999999</v>
      </c>
    </row>
    <row r="15" spans="1:39" ht="15" thickBot="1" x14ac:dyDescent="0.25">
      <c r="A15" s="50" t="s">
        <v>365</v>
      </c>
      <c r="B15" s="50" t="s">
        <v>367</v>
      </c>
      <c r="C15" s="88">
        <v>5146</v>
      </c>
      <c r="D15" s="89" t="s">
        <v>700</v>
      </c>
      <c r="E15" s="273" t="s">
        <v>2145</v>
      </c>
      <c r="F15" s="127">
        <v>726154.74</v>
      </c>
      <c r="G15" s="127">
        <v>0</v>
      </c>
      <c r="H15" s="127">
        <v>243047.9</v>
      </c>
      <c r="I15" s="273">
        <v>766760.77</v>
      </c>
      <c r="J15" s="273">
        <v>172566.25</v>
      </c>
      <c r="K15" s="128"/>
      <c r="L15" s="128"/>
      <c r="M15" s="128">
        <v>720</v>
      </c>
      <c r="N15" s="128">
        <v>1813.03</v>
      </c>
      <c r="O15" s="273"/>
      <c r="P15" s="273"/>
      <c r="Q15" s="273">
        <v>67400</v>
      </c>
      <c r="R15" s="273">
        <v>1884119.29</v>
      </c>
      <c r="S15" s="100">
        <v>606246.07999999996</v>
      </c>
      <c r="T15" s="100">
        <v>155424.51999999999</v>
      </c>
      <c r="U15" s="100">
        <v>1028.42</v>
      </c>
      <c r="V15" s="100"/>
      <c r="W15" s="100">
        <v>930160</v>
      </c>
      <c r="X15" s="100">
        <v>207780</v>
      </c>
      <c r="Y15" s="129">
        <v>1264440</v>
      </c>
      <c r="Z15" s="129">
        <v>3390</v>
      </c>
      <c r="AA15" s="129">
        <v>2974</v>
      </c>
      <c r="AB15" s="129">
        <v>529121.65</v>
      </c>
      <c r="AC15" s="129">
        <v>108765.51</v>
      </c>
      <c r="AH15" s="99">
        <f t="shared" si="1"/>
        <v>969202.64</v>
      </c>
      <c r="AI15" s="63">
        <f t="shared" si="2"/>
        <v>2533.0299999999997</v>
      </c>
      <c r="AJ15" s="64">
        <f t="shared" si="3"/>
        <v>966669.61</v>
      </c>
      <c r="AK15" s="60">
        <f t="shared" si="4"/>
        <v>1900639.02</v>
      </c>
      <c r="AL15" s="59">
        <f t="shared" si="5"/>
        <v>1908691.16</v>
      </c>
      <c r="AM15" s="69">
        <f t="shared" si="6"/>
        <v>-8052.1399999998976</v>
      </c>
    </row>
    <row r="16" spans="1:39" ht="15" thickBot="1" x14ac:dyDescent="0.25">
      <c r="A16" s="50" t="s">
        <v>365</v>
      </c>
      <c r="B16" s="50" t="s">
        <v>367</v>
      </c>
      <c r="C16" s="88">
        <v>3255</v>
      </c>
      <c r="D16" s="89" t="s">
        <v>701</v>
      </c>
      <c r="E16" s="273" t="s">
        <v>2146</v>
      </c>
      <c r="F16" s="127">
        <v>307608.73</v>
      </c>
      <c r="G16" s="127">
        <v>0</v>
      </c>
      <c r="H16" s="127">
        <v>52764.87</v>
      </c>
      <c r="I16" s="273">
        <v>736427.92</v>
      </c>
      <c r="J16" s="273">
        <v>317375.25</v>
      </c>
      <c r="K16" s="128">
        <v>0</v>
      </c>
      <c r="L16" s="128"/>
      <c r="M16" s="128"/>
      <c r="N16" s="128">
        <v>725.5</v>
      </c>
      <c r="O16" s="273"/>
      <c r="P16" s="273"/>
      <c r="Q16" s="273">
        <v>66440.820000000007</v>
      </c>
      <c r="R16" s="273">
        <v>2403607</v>
      </c>
      <c r="S16" s="100">
        <v>326906.61</v>
      </c>
      <c r="T16" s="100">
        <v>179885</v>
      </c>
      <c r="U16" s="100">
        <v>1081.29</v>
      </c>
      <c r="V16" s="100"/>
      <c r="W16" s="100">
        <v>693630</v>
      </c>
      <c r="X16" s="100">
        <v>344052</v>
      </c>
      <c r="Y16" s="129">
        <v>1177442.5</v>
      </c>
      <c r="Z16" s="129"/>
      <c r="AA16" s="129"/>
      <c r="AB16" s="129">
        <v>347241.61</v>
      </c>
      <c r="AC16" s="129">
        <v>94915.91</v>
      </c>
      <c r="AF16" s="129">
        <v>500</v>
      </c>
      <c r="AH16" s="99">
        <f t="shared" si="1"/>
        <v>360373.6</v>
      </c>
      <c r="AI16" s="63">
        <f t="shared" si="2"/>
        <v>725.5</v>
      </c>
      <c r="AJ16" s="64">
        <f t="shared" si="3"/>
        <v>359648.1</v>
      </c>
      <c r="AK16" s="60">
        <f t="shared" si="4"/>
        <v>1545554.9</v>
      </c>
      <c r="AL16" s="59">
        <f t="shared" si="5"/>
        <v>1620100.0199999998</v>
      </c>
      <c r="AM16" s="69">
        <f t="shared" si="6"/>
        <v>-74545.119999999879</v>
      </c>
    </row>
    <row r="17" spans="1:39" ht="15" thickBot="1" x14ac:dyDescent="0.25">
      <c r="A17" s="50" t="s">
        <v>365</v>
      </c>
      <c r="B17" s="50" t="s">
        <v>367</v>
      </c>
      <c r="C17" s="88">
        <v>4631</v>
      </c>
      <c r="D17" s="89" t="s">
        <v>702</v>
      </c>
      <c r="E17" s="273" t="s">
        <v>2147</v>
      </c>
      <c r="F17" s="127">
        <v>948325.47</v>
      </c>
      <c r="G17" s="127">
        <v>80349</v>
      </c>
      <c r="H17" s="127">
        <v>205520.59</v>
      </c>
      <c r="I17" s="273">
        <v>567234.56999999995</v>
      </c>
      <c r="J17" s="273">
        <v>191758.36</v>
      </c>
      <c r="K17" s="128">
        <v>0</v>
      </c>
      <c r="L17" s="128"/>
      <c r="M17" s="128"/>
      <c r="N17" s="128">
        <v>23.16</v>
      </c>
      <c r="O17" s="273"/>
      <c r="P17" s="273"/>
      <c r="Q17" s="273">
        <v>-162064.79999999999</v>
      </c>
      <c r="R17" s="273">
        <v>2696435.34</v>
      </c>
      <c r="S17" s="100">
        <v>598017.52</v>
      </c>
      <c r="T17" s="100">
        <v>223100</v>
      </c>
      <c r="U17" s="100">
        <v>1829.66</v>
      </c>
      <c r="V17" s="100"/>
      <c r="W17" s="100">
        <v>508220</v>
      </c>
      <c r="X17" s="100">
        <v>199940</v>
      </c>
      <c r="Y17" s="129">
        <v>785180</v>
      </c>
      <c r="Z17" s="129"/>
      <c r="AA17" s="129"/>
      <c r="AB17" s="129">
        <v>487093.23</v>
      </c>
      <c r="AC17" s="129">
        <v>107671.3</v>
      </c>
      <c r="AH17" s="99">
        <f t="shared" si="1"/>
        <v>1234195.06</v>
      </c>
      <c r="AI17" s="63">
        <f t="shared" si="2"/>
        <v>23.16</v>
      </c>
      <c r="AJ17" s="64">
        <f t="shared" si="3"/>
        <v>1234171.9000000001</v>
      </c>
      <c r="AK17" s="60">
        <f t="shared" si="4"/>
        <v>1531107.1800000002</v>
      </c>
      <c r="AL17" s="59">
        <f t="shared" si="5"/>
        <v>1379944.53</v>
      </c>
      <c r="AM17" s="69">
        <f t="shared" si="6"/>
        <v>151162.65000000014</v>
      </c>
    </row>
    <row r="18" spans="1:39" ht="15" thickBot="1" x14ac:dyDescent="0.25">
      <c r="A18" s="50" t="s">
        <v>365</v>
      </c>
      <c r="B18" s="50" t="s">
        <v>367</v>
      </c>
      <c r="C18" s="88">
        <v>4306</v>
      </c>
      <c r="D18" s="89" t="s">
        <v>703</v>
      </c>
      <c r="E18" s="273" t="s">
        <v>2148</v>
      </c>
      <c r="F18" s="127">
        <v>599290.09</v>
      </c>
      <c r="G18" s="127">
        <v>29970</v>
      </c>
      <c r="H18" s="127">
        <v>75167.460000000006</v>
      </c>
      <c r="I18" s="273">
        <v>1008927.79</v>
      </c>
      <c r="J18" s="273">
        <v>404589.51</v>
      </c>
      <c r="K18" s="128">
        <v>0</v>
      </c>
      <c r="L18" s="128">
        <v>655.74</v>
      </c>
      <c r="M18" s="128"/>
      <c r="N18" s="128">
        <v>590.02</v>
      </c>
      <c r="O18" s="273"/>
      <c r="P18" s="273"/>
      <c r="Q18" s="273"/>
      <c r="R18" s="273">
        <v>2510757.66</v>
      </c>
      <c r="S18" s="100">
        <v>714466.99</v>
      </c>
      <c r="T18" s="100">
        <v>189234</v>
      </c>
      <c r="U18" s="100"/>
      <c r="V18" s="100"/>
      <c r="W18" s="100">
        <v>956060</v>
      </c>
      <c r="X18" s="100">
        <v>549560</v>
      </c>
      <c r="Y18" s="129">
        <v>1409610</v>
      </c>
      <c r="Z18" s="129"/>
      <c r="AA18" s="129"/>
      <c r="AB18" s="129">
        <v>617839.73</v>
      </c>
      <c r="AC18" s="129">
        <v>139500.07999999999</v>
      </c>
      <c r="AH18" s="99">
        <f t="shared" si="1"/>
        <v>704427.54999999993</v>
      </c>
      <c r="AI18" s="63">
        <f t="shared" si="2"/>
        <v>1245.76</v>
      </c>
      <c r="AJ18" s="64">
        <f t="shared" si="3"/>
        <v>703181.78999999992</v>
      </c>
      <c r="AK18" s="60">
        <f t="shared" si="4"/>
        <v>2409320.9900000002</v>
      </c>
      <c r="AL18" s="59">
        <f t="shared" si="5"/>
        <v>2166949.81</v>
      </c>
      <c r="AM18" s="69">
        <f t="shared" si="6"/>
        <v>242371.18000000017</v>
      </c>
    </row>
    <row r="19" spans="1:39" ht="15" thickBot="1" x14ac:dyDescent="0.25">
      <c r="A19" s="50" t="s">
        <v>365</v>
      </c>
      <c r="B19" s="50" t="s">
        <v>367</v>
      </c>
      <c r="C19" s="88">
        <v>5667</v>
      </c>
      <c r="D19" s="89" t="s">
        <v>704</v>
      </c>
      <c r="E19" s="273" t="s">
        <v>2149</v>
      </c>
      <c r="F19" s="127">
        <v>1364519.5</v>
      </c>
      <c r="G19" s="127">
        <v>34800</v>
      </c>
      <c r="H19" s="127">
        <v>31090.65</v>
      </c>
      <c r="I19" s="273">
        <v>3375620.64</v>
      </c>
      <c r="J19" s="273">
        <v>382089.22</v>
      </c>
      <c r="K19" s="128">
        <v>0</v>
      </c>
      <c r="L19" s="128">
        <v>0</v>
      </c>
      <c r="M19" s="128"/>
      <c r="N19" s="128">
        <v>2532.34</v>
      </c>
      <c r="O19" s="273">
        <v>80000</v>
      </c>
      <c r="P19" s="273"/>
      <c r="Q19" s="273">
        <v>23420</v>
      </c>
      <c r="R19" s="273">
        <v>684118.79</v>
      </c>
      <c r="S19" s="100">
        <v>1095095.32</v>
      </c>
      <c r="T19" s="100"/>
      <c r="U19" s="100">
        <v>2021.44</v>
      </c>
      <c r="V19" s="100"/>
      <c r="W19" s="100">
        <v>472080</v>
      </c>
      <c r="X19" s="100">
        <v>422642</v>
      </c>
      <c r="Y19" s="129">
        <v>1050970</v>
      </c>
      <c r="Z19" s="129"/>
      <c r="AA19" s="129">
        <v>900</v>
      </c>
      <c r="AB19" s="129">
        <v>337991.27</v>
      </c>
      <c r="AC19" s="129">
        <v>199951.62</v>
      </c>
      <c r="AH19" s="99">
        <f t="shared" si="1"/>
        <v>1430410.15</v>
      </c>
      <c r="AI19" s="63">
        <f t="shared" si="2"/>
        <v>2532.34</v>
      </c>
      <c r="AJ19" s="64">
        <f t="shared" si="3"/>
        <v>1427877.8099999998</v>
      </c>
      <c r="AK19" s="60">
        <f t="shared" si="4"/>
        <v>1991838.76</v>
      </c>
      <c r="AL19" s="59">
        <f t="shared" si="5"/>
        <v>1589812.8900000001</v>
      </c>
      <c r="AM19" s="69">
        <f t="shared" si="6"/>
        <v>402025.86999999988</v>
      </c>
    </row>
    <row r="20" spans="1:39" ht="15" thickBot="1" x14ac:dyDescent="0.25">
      <c r="A20" s="50" t="s">
        <v>365</v>
      </c>
      <c r="B20" s="50" t="s">
        <v>367</v>
      </c>
      <c r="C20" s="88">
        <v>1990</v>
      </c>
      <c r="D20" s="89" t="s">
        <v>705</v>
      </c>
      <c r="E20" s="273" t="s">
        <v>2150</v>
      </c>
      <c r="F20" s="127">
        <v>139709.97</v>
      </c>
      <c r="G20" s="127">
        <v>0</v>
      </c>
      <c r="H20" s="127">
        <v>51243.77</v>
      </c>
      <c r="I20" s="273">
        <v>450397.83</v>
      </c>
      <c r="J20" s="273">
        <v>207722.56</v>
      </c>
      <c r="K20" s="128"/>
      <c r="L20" s="128">
        <v>0</v>
      </c>
      <c r="M20" s="128">
        <v>40000</v>
      </c>
      <c r="N20" s="128">
        <v>73.05</v>
      </c>
      <c r="O20" s="273"/>
      <c r="P20" s="273"/>
      <c r="Q20" s="273"/>
      <c r="R20" s="273">
        <v>787661.67</v>
      </c>
      <c r="S20" s="100">
        <v>401128.04</v>
      </c>
      <c r="T20" s="100"/>
      <c r="U20" s="100">
        <v>270.23</v>
      </c>
      <c r="V20" s="100"/>
      <c r="W20" s="100">
        <v>934570</v>
      </c>
      <c r="X20" s="100">
        <v>116380</v>
      </c>
      <c r="Y20" s="129">
        <v>1082880</v>
      </c>
      <c r="Z20" s="129"/>
      <c r="AA20" s="129"/>
      <c r="AB20" s="129">
        <v>308660.23</v>
      </c>
      <c r="AC20" s="129">
        <v>64119.79</v>
      </c>
      <c r="AH20" s="99">
        <f t="shared" si="1"/>
        <v>190953.74</v>
      </c>
      <c r="AI20" s="63">
        <f t="shared" si="2"/>
        <v>40073.050000000003</v>
      </c>
      <c r="AJ20" s="64">
        <f t="shared" si="3"/>
        <v>150880.69</v>
      </c>
      <c r="AK20" s="60">
        <f t="shared" si="4"/>
        <v>1452348.27</v>
      </c>
      <c r="AL20" s="59">
        <f t="shared" si="5"/>
        <v>1455660.02</v>
      </c>
      <c r="AM20" s="69">
        <f t="shared" si="6"/>
        <v>-3311.75</v>
      </c>
    </row>
    <row r="21" spans="1:39" ht="15" thickBot="1" x14ac:dyDescent="0.25">
      <c r="A21" s="50" t="s">
        <v>365</v>
      </c>
      <c r="B21" s="50" t="s">
        <v>367</v>
      </c>
      <c r="C21" s="88">
        <v>2504</v>
      </c>
      <c r="D21" s="89" t="s">
        <v>706</v>
      </c>
      <c r="E21" s="273" t="s">
        <v>2151</v>
      </c>
      <c r="F21" s="127">
        <v>445628.26</v>
      </c>
      <c r="G21" s="127">
        <v>3825.5</v>
      </c>
      <c r="H21" s="127">
        <v>36113.120000000003</v>
      </c>
      <c r="I21" s="273">
        <v>836819.44</v>
      </c>
      <c r="J21" s="273">
        <v>260584</v>
      </c>
      <c r="K21" s="128">
        <v>0</v>
      </c>
      <c r="L21" s="128"/>
      <c r="M21" s="128"/>
      <c r="N21" s="128">
        <v>228.88</v>
      </c>
      <c r="O21" s="273"/>
      <c r="P21" s="273"/>
      <c r="Q21" s="273">
        <v>-97.27</v>
      </c>
      <c r="R21" s="273">
        <v>1709584.67</v>
      </c>
      <c r="S21" s="100">
        <v>329686.17</v>
      </c>
      <c r="T21" s="100"/>
      <c r="U21" s="100">
        <v>832.44</v>
      </c>
      <c r="V21" s="100"/>
      <c r="W21" s="100">
        <v>860370</v>
      </c>
      <c r="X21" s="100">
        <v>120760</v>
      </c>
      <c r="Y21" s="129">
        <v>1005251</v>
      </c>
      <c r="Z21" s="129"/>
      <c r="AA21" s="129"/>
      <c r="AB21" s="129">
        <v>224845.33</v>
      </c>
      <c r="AC21" s="129">
        <v>160434.94</v>
      </c>
      <c r="AH21" s="99">
        <f t="shared" si="1"/>
        <v>485566.88</v>
      </c>
      <c r="AI21" s="63">
        <f t="shared" si="2"/>
        <v>228.88</v>
      </c>
      <c r="AJ21" s="64">
        <f t="shared" si="3"/>
        <v>485338</v>
      </c>
      <c r="AK21" s="60">
        <f t="shared" si="4"/>
        <v>1311648.6099999999</v>
      </c>
      <c r="AL21" s="59">
        <f t="shared" si="5"/>
        <v>1390531.27</v>
      </c>
      <c r="AM21" s="69">
        <f t="shared" si="6"/>
        <v>-78882.660000000149</v>
      </c>
    </row>
    <row r="22" spans="1:39" ht="15" thickBot="1" x14ac:dyDescent="0.25">
      <c r="A22" s="50" t="s">
        <v>365</v>
      </c>
      <c r="B22" s="50" t="s">
        <v>367</v>
      </c>
      <c r="C22" s="88">
        <v>2869</v>
      </c>
      <c r="D22" s="89" t="s">
        <v>707</v>
      </c>
      <c r="E22" s="273" t="s">
        <v>2255</v>
      </c>
      <c r="F22" s="127">
        <v>83765.42</v>
      </c>
      <c r="G22" s="127">
        <v>10643</v>
      </c>
      <c r="H22" s="127">
        <v>95716.76</v>
      </c>
      <c r="I22" s="273">
        <v>1069253.6599999999</v>
      </c>
      <c r="J22" s="273">
        <v>418698.51</v>
      </c>
      <c r="K22" s="128"/>
      <c r="L22" s="128">
        <v>321</v>
      </c>
      <c r="M22" s="128"/>
      <c r="N22" s="128">
        <v>217.2</v>
      </c>
      <c r="O22" s="273"/>
      <c r="P22" s="273"/>
      <c r="Q22" s="273">
        <v>115854.85</v>
      </c>
      <c r="R22" s="273">
        <v>2287426.9300000002</v>
      </c>
      <c r="S22" s="100">
        <v>499621.73</v>
      </c>
      <c r="T22" s="100"/>
      <c r="U22" s="100">
        <v>222.25</v>
      </c>
      <c r="V22" s="100"/>
      <c r="W22" s="100">
        <v>608930</v>
      </c>
      <c r="X22" s="100">
        <v>69680</v>
      </c>
      <c r="Y22" s="129">
        <v>827860</v>
      </c>
      <c r="Z22" s="129"/>
      <c r="AA22" s="129"/>
      <c r="AB22" s="129">
        <v>296491.77</v>
      </c>
      <c r="AC22" s="129">
        <v>146695.54</v>
      </c>
      <c r="AH22" s="99">
        <f t="shared" si="1"/>
        <v>190125.18</v>
      </c>
      <c r="AI22" s="63">
        <f t="shared" si="2"/>
        <v>538.20000000000005</v>
      </c>
      <c r="AJ22" s="64">
        <f t="shared" si="3"/>
        <v>189586.97999999998</v>
      </c>
      <c r="AK22" s="60">
        <f t="shared" si="4"/>
        <v>1178453.98</v>
      </c>
      <c r="AL22" s="59">
        <f t="shared" si="5"/>
        <v>1271047.31</v>
      </c>
      <c r="AM22" s="69">
        <f t="shared" si="6"/>
        <v>-92593.330000000075</v>
      </c>
    </row>
    <row r="23" spans="1:39" ht="15" thickBot="1" x14ac:dyDescent="0.25">
      <c r="A23" s="50" t="s">
        <v>370</v>
      </c>
      <c r="B23" s="50" t="s">
        <v>371</v>
      </c>
      <c r="C23" s="88">
        <v>1771</v>
      </c>
      <c r="D23" s="89" t="s">
        <v>708</v>
      </c>
      <c r="E23" s="273" t="s">
        <v>2152</v>
      </c>
      <c r="F23" s="127">
        <v>223872.98</v>
      </c>
      <c r="G23" s="127">
        <v>0</v>
      </c>
      <c r="H23" s="127">
        <v>19509.43</v>
      </c>
      <c r="I23" s="273">
        <v>1021388.62</v>
      </c>
      <c r="J23" s="273">
        <v>197924.67</v>
      </c>
      <c r="K23" s="128">
        <v>0</v>
      </c>
      <c r="L23" s="128"/>
      <c r="M23" s="128"/>
      <c r="N23" s="128">
        <v>482.66</v>
      </c>
      <c r="O23" s="273">
        <v>3000</v>
      </c>
      <c r="P23" s="273"/>
      <c r="Q23" s="273">
        <v>14826.49</v>
      </c>
      <c r="R23" s="273">
        <v>2091979.99</v>
      </c>
      <c r="S23" s="100">
        <v>456990.73</v>
      </c>
      <c r="T23" s="100">
        <v>16200</v>
      </c>
      <c r="U23" s="100">
        <v>84.36</v>
      </c>
      <c r="V23" s="100"/>
      <c r="W23" s="100">
        <v>474908</v>
      </c>
      <c r="X23" s="100">
        <v>125238</v>
      </c>
      <c r="Y23" s="129">
        <v>485408</v>
      </c>
      <c r="Z23" s="129"/>
      <c r="AA23" s="129"/>
      <c r="AB23" s="129">
        <v>311759.99</v>
      </c>
      <c r="AC23" s="129">
        <v>142796.20000000001</v>
      </c>
      <c r="AH23" s="99">
        <f t="shared" si="1"/>
        <v>243382.41</v>
      </c>
      <c r="AI23" s="63">
        <f t="shared" si="2"/>
        <v>482.66</v>
      </c>
      <c r="AJ23" s="64">
        <f t="shared" si="3"/>
        <v>242899.75</v>
      </c>
      <c r="AK23" s="60">
        <f t="shared" si="4"/>
        <v>1073421.0899999999</v>
      </c>
      <c r="AL23" s="59">
        <f t="shared" si="5"/>
        <v>939964.19</v>
      </c>
      <c r="AM23" s="69">
        <f t="shared" si="6"/>
        <v>133456.89999999991</v>
      </c>
    </row>
    <row r="24" spans="1:39" ht="15" thickBot="1" x14ac:dyDescent="0.25">
      <c r="A24" s="50" t="s">
        <v>370</v>
      </c>
      <c r="B24" s="50" t="s">
        <v>371</v>
      </c>
      <c r="C24" s="88">
        <v>5076</v>
      </c>
      <c r="D24" s="89" t="s">
        <v>709</v>
      </c>
      <c r="E24" s="273" t="s">
        <v>2153</v>
      </c>
      <c r="F24" s="127">
        <v>703207.84</v>
      </c>
      <c r="G24" s="127">
        <v>0</v>
      </c>
      <c r="H24" s="127">
        <v>26452.21</v>
      </c>
      <c r="I24" s="273">
        <v>768577.76</v>
      </c>
      <c r="J24" s="273">
        <v>297478.84000000003</v>
      </c>
      <c r="K24" s="128">
        <v>0</v>
      </c>
      <c r="L24" s="128"/>
      <c r="M24" s="128"/>
      <c r="N24" s="128">
        <v>214.82</v>
      </c>
      <c r="O24" s="273">
        <v>64445</v>
      </c>
      <c r="P24" s="273"/>
      <c r="Q24" s="273">
        <v>54985.69</v>
      </c>
      <c r="R24" s="273"/>
      <c r="S24" s="100">
        <v>926398.67</v>
      </c>
      <c r="T24" s="100">
        <v>122051</v>
      </c>
      <c r="U24" s="100">
        <v>930.98</v>
      </c>
      <c r="V24" s="100"/>
      <c r="W24" s="100">
        <v>1078928.5</v>
      </c>
      <c r="X24" s="100">
        <v>101610</v>
      </c>
      <c r="Y24" s="129">
        <v>1398488.5</v>
      </c>
      <c r="Z24" s="129"/>
      <c r="AA24" s="129"/>
      <c r="AB24" s="129">
        <v>541451.31000000006</v>
      </c>
      <c r="AC24" s="129">
        <v>137453.71</v>
      </c>
      <c r="AF24" s="129">
        <v>49320</v>
      </c>
      <c r="AH24" s="99">
        <f t="shared" si="1"/>
        <v>729660.04999999993</v>
      </c>
      <c r="AI24" s="63">
        <f t="shared" si="2"/>
        <v>214.82</v>
      </c>
      <c r="AJ24" s="64">
        <f t="shared" si="3"/>
        <v>729445.23</v>
      </c>
      <c r="AK24" s="60">
        <f t="shared" si="4"/>
        <v>2229919.1500000004</v>
      </c>
      <c r="AL24" s="59">
        <f t="shared" si="5"/>
        <v>2126713.52</v>
      </c>
      <c r="AM24" s="69">
        <f t="shared" si="6"/>
        <v>103205.63000000035</v>
      </c>
    </row>
    <row r="25" spans="1:39" ht="15" thickBot="1" x14ac:dyDescent="0.25">
      <c r="A25" s="50" t="s">
        <v>370</v>
      </c>
      <c r="B25" s="50" t="s">
        <v>371</v>
      </c>
      <c r="C25" s="88">
        <v>1132</v>
      </c>
      <c r="D25" s="89" t="s">
        <v>710</v>
      </c>
      <c r="E25" s="273" t="s">
        <v>2154</v>
      </c>
      <c r="F25" s="127">
        <v>352080.49</v>
      </c>
      <c r="G25" s="127">
        <v>0</v>
      </c>
      <c r="H25" s="127">
        <v>14430.71</v>
      </c>
      <c r="I25" s="273">
        <v>1230160.22</v>
      </c>
      <c r="J25" s="273">
        <v>177305.81</v>
      </c>
      <c r="K25" s="128">
        <v>0</v>
      </c>
      <c r="L25" s="128"/>
      <c r="M25" s="128"/>
      <c r="N25" s="128">
        <v>276.73</v>
      </c>
      <c r="O25" s="273"/>
      <c r="P25" s="273"/>
      <c r="Q25" s="273">
        <v>10153.91</v>
      </c>
      <c r="R25" s="273">
        <v>1967042.37</v>
      </c>
      <c r="S25" s="100">
        <v>445929.5</v>
      </c>
      <c r="T25" s="100"/>
      <c r="U25" s="100">
        <v>289.7</v>
      </c>
      <c r="V25" s="100"/>
      <c r="W25" s="100">
        <v>753937</v>
      </c>
      <c r="X25" s="100">
        <v>23700</v>
      </c>
      <c r="Y25" s="129">
        <v>764437</v>
      </c>
      <c r="Z25" s="129"/>
      <c r="AA25" s="129"/>
      <c r="AB25" s="129">
        <v>172532.38</v>
      </c>
      <c r="AC25" s="129">
        <v>121398.44</v>
      </c>
      <c r="AH25" s="99">
        <f t="shared" si="1"/>
        <v>366511.2</v>
      </c>
      <c r="AI25" s="63">
        <f t="shared" si="2"/>
        <v>276.73</v>
      </c>
      <c r="AJ25" s="64">
        <f t="shared" si="3"/>
        <v>366234.47000000003</v>
      </c>
      <c r="AK25" s="60">
        <f t="shared" si="4"/>
        <v>1223856.2</v>
      </c>
      <c r="AL25" s="59">
        <f t="shared" si="5"/>
        <v>1058367.82</v>
      </c>
      <c r="AM25" s="69">
        <f t="shared" si="6"/>
        <v>165488.37999999989</v>
      </c>
    </row>
    <row r="26" spans="1:39" ht="15" thickBot="1" x14ac:dyDescent="0.25">
      <c r="A26" s="50" t="s">
        <v>370</v>
      </c>
      <c r="B26" s="50" t="s">
        <v>371</v>
      </c>
      <c r="C26" s="88">
        <v>2987</v>
      </c>
      <c r="D26" s="89" t="s">
        <v>711</v>
      </c>
      <c r="E26" s="273" t="s">
        <v>2155</v>
      </c>
      <c r="F26" s="127">
        <v>513644.84</v>
      </c>
      <c r="G26" s="127">
        <v>0</v>
      </c>
      <c r="H26" s="127">
        <v>25533.8</v>
      </c>
      <c r="I26" s="273">
        <v>779558.1</v>
      </c>
      <c r="J26" s="273">
        <v>224610.71</v>
      </c>
      <c r="K26" s="128">
        <v>0</v>
      </c>
      <c r="L26" s="128"/>
      <c r="M26" s="128"/>
      <c r="N26" s="128">
        <v>253.79</v>
      </c>
      <c r="O26" s="273"/>
      <c r="P26" s="273"/>
      <c r="Q26" s="273">
        <v>67822.17</v>
      </c>
      <c r="R26" s="273">
        <v>1301651.56</v>
      </c>
      <c r="S26" s="100">
        <v>694136.31999999995</v>
      </c>
      <c r="T26" s="100"/>
      <c r="U26" s="100">
        <v>527.38</v>
      </c>
      <c r="V26" s="100"/>
      <c r="W26" s="100">
        <v>318360</v>
      </c>
      <c r="X26" s="100">
        <v>41300</v>
      </c>
      <c r="Y26" s="129">
        <v>339860</v>
      </c>
      <c r="Z26" s="129"/>
      <c r="AA26" s="129"/>
      <c r="AB26" s="129">
        <v>342554.14</v>
      </c>
      <c r="AC26" s="129">
        <v>132821.47</v>
      </c>
      <c r="AH26" s="99">
        <f t="shared" si="1"/>
        <v>539178.64</v>
      </c>
      <c r="AI26" s="63">
        <f t="shared" si="2"/>
        <v>253.79</v>
      </c>
      <c r="AJ26" s="64">
        <f t="shared" si="3"/>
        <v>538924.85</v>
      </c>
      <c r="AK26" s="60">
        <f t="shared" si="4"/>
        <v>1054323.7</v>
      </c>
      <c r="AL26" s="59">
        <f t="shared" si="5"/>
        <v>815235.61</v>
      </c>
      <c r="AM26" s="69">
        <f t="shared" si="6"/>
        <v>239088.08999999997</v>
      </c>
    </row>
    <row r="27" spans="1:39" ht="15" thickBot="1" x14ac:dyDescent="0.25">
      <c r="A27" s="50" t="s">
        <v>370</v>
      </c>
      <c r="B27" s="50" t="s">
        <v>371</v>
      </c>
      <c r="C27" s="88">
        <v>2340</v>
      </c>
      <c r="D27" s="89" t="s">
        <v>712</v>
      </c>
      <c r="E27" s="273" t="s">
        <v>2156</v>
      </c>
      <c r="F27" s="127">
        <v>649221.01</v>
      </c>
      <c r="G27" s="127">
        <v>0</v>
      </c>
      <c r="H27" s="127">
        <v>38850.949999999997</v>
      </c>
      <c r="I27" s="273">
        <v>2023264.6</v>
      </c>
      <c r="J27" s="273">
        <v>318354.06</v>
      </c>
      <c r="K27" s="128">
        <v>0</v>
      </c>
      <c r="L27" s="128"/>
      <c r="M27" s="128"/>
      <c r="N27" s="128">
        <v>173</v>
      </c>
      <c r="O27" s="273"/>
      <c r="P27" s="273"/>
      <c r="Q27" s="273">
        <v>700.02</v>
      </c>
      <c r="R27" s="273">
        <v>1776680.82</v>
      </c>
      <c r="S27" s="100">
        <v>1244924.56</v>
      </c>
      <c r="T27" s="100"/>
      <c r="U27" s="100">
        <v>159.85</v>
      </c>
      <c r="V27" s="100"/>
      <c r="W27" s="100">
        <v>600372.5</v>
      </c>
      <c r="X27" s="100">
        <v>105549</v>
      </c>
      <c r="Y27" s="129">
        <v>955042.5</v>
      </c>
      <c r="Z27" s="129"/>
      <c r="AA27" s="129"/>
      <c r="AB27" s="129">
        <v>285432.28999999998</v>
      </c>
      <c r="AC27" s="129">
        <v>176833.5</v>
      </c>
      <c r="AH27" s="99">
        <f t="shared" si="1"/>
        <v>688071.96</v>
      </c>
      <c r="AI27" s="63">
        <f t="shared" si="2"/>
        <v>173</v>
      </c>
      <c r="AJ27" s="64">
        <f t="shared" si="3"/>
        <v>687898.96</v>
      </c>
      <c r="AK27" s="60">
        <f t="shared" si="4"/>
        <v>1951005.9100000001</v>
      </c>
      <c r="AL27" s="59">
        <f t="shared" si="5"/>
        <v>1417308.29</v>
      </c>
      <c r="AM27" s="69">
        <f t="shared" si="6"/>
        <v>533697.62000000011</v>
      </c>
    </row>
    <row r="28" spans="1:39" ht="15" thickBot="1" x14ac:dyDescent="0.25">
      <c r="A28" s="50" t="s">
        <v>374</v>
      </c>
      <c r="B28" s="50" t="s">
        <v>375</v>
      </c>
      <c r="C28" s="88">
        <v>4716</v>
      </c>
      <c r="D28" s="89" t="s">
        <v>713</v>
      </c>
      <c r="E28" s="273" t="s">
        <v>2157</v>
      </c>
      <c r="F28" s="127">
        <v>746960.56</v>
      </c>
      <c r="G28" s="127">
        <v>30540</v>
      </c>
      <c r="H28" s="127">
        <v>45013.68</v>
      </c>
      <c r="I28" s="273">
        <v>1472940.2</v>
      </c>
      <c r="J28" s="273">
        <v>296675.25</v>
      </c>
      <c r="K28" s="128">
        <v>900</v>
      </c>
      <c r="L28" s="128">
        <v>40582.46</v>
      </c>
      <c r="M28" s="128"/>
      <c r="N28" s="128">
        <v>151.31</v>
      </c>
      <c r="O28" s="273"/>
      <c r="P28" s="273"/>
      <c r="Q28" s="273">
        <v>14926.08</v>
      </c>
      <c r="R28" s="273">
        <v>2074982.75</v>
      </c>
      <c r="S28" s="100">
        <v>1651994.93</v>
      </c>
      <c r="T28" s="100"/>
      <c r="U28" s="100">
        <v>593.88</v>
      </c>
      <c r="V28" s="100">
        <v>110</v>
      </c>
      <c r="W28" s="100">
        <v>1306214.5</v>
      </c>
      <c r="X28" s="100">
        <v>223515</v>
      </c>
      <c r="Y28" s="129">
        <v>1932804.5</v>
      </c>
      <c r="Z28" s="129"/>
      <c r="AA28" s="129"/>
      <c r="AB28" s="129">
        <v>497598.05</v>
      </c>
      <c r="AC28" s="129">
        <v>208746.15</v>
      </c>
      <c r="AE28" s="129">
        <v>3</v>
      </c>
      <c r="AH28" s="99">
        <f t="shared" si="1"/>
        <v>822514.24000000011</v>
      </c>
      <c r="AI28" s="63">
        <f t="shared" si="2"/>
        <v>41633.769999999997</v>
      </c>
      <c r="AJ28" s="64">
        <f t="shared" si="3"/>
        <v>780880.47000000009</v>
      </c>
      <c r="AK28" s="60">
        <f t="shared" si="4"/>
        <v>3182428.3099999996</v>
      </c>
      <c r="AL28" s="59">
        <f t="shared" si="5"/>
        <v>2639151.6999999997</v>
      </c>
      <c r="AM28" s="69">
        <f t="shared" si="6"/>
        <v>543276.60999999987</v>
      </c>
    </row>
    <row r="29" spans="1:39" ht="15" thickBot="1" x14ac:dyDescent="0.25">
      <c r="A29" s="50" t="s">
        <v>374</v>
      </c>
      <c r="B29" s="50" t="s">
        <v>375</v>
      </c>
      <c r="C29" s="88">
        <v>2694</v>
      </c>
      <c r="D29" s="89" t="s">
        <v>714</v>
      </c>
      <c r="E29" s="273" t="s">
        <v>2158</v>
      </c>
      <c r="F29" s="127">
        <v>419764.95</v>
      </c>
      <c r="G29" s="127">
        <v>6756</v>
      </c>
      <c r="H29" s="127">
        <v>118398.12</v>
      </c>
      <c r="I29" s="273">
        <v>660501.6</v>
      </c>
      <c r="J29" s="273">
        <v>266009.81</v>
      </c>
      <c r="K29" s="128">
        <v>0</v>
      </c>
      <c r="L29" s="128">
        <v>19502.14</v>
      </c>
      <c r="M29" s="128"/>
      <c r="N29" s="128">
        <v>208.04</v>
      </c>
      <c r="O29" s="273"/>
      <c r="P29" s="273"/>
      <c r="Q29" s="273">
        <v>22294.71</v>
      </c>
      <c r="R29" s="273">
        <v>1942599.48</v>
      </c>
      <c r="S29" s="100">
        <v>733449.03</v>
      </c>
      <c r="T29" s="100"/>
      <c r="U29" s="100">
        <v>641.74</v>
      </c>
      <c r="V29" s="100"/>
      <c r="W29" s="100">
        <v>644703.5</v>
      </c>
      <c r="X29" s="100">
        <v>44303</v>
      </c>
      <c r="Y29" s="129">
        <v>718406.5</v>
      </c>
      <c r="Z29" s="129"/>
      <c r="AA29" s="129"/>
      <c r="AB29" s="129">
        <v>291079.92</v>
      </c>
      <c r="AC29" s="129">
        <v>100640.8</v>
      </c>
      <c r="AF29" s="129">
        <v>900</v>
      </c>
      <c r="AH29" s="99">
        <f t="shared" si="1"/>
        <v>544919.07000000007</v>
      </c>
      <c r="AI29" s="63">
        <f t="shared" si="2"/>
        <v>19710.18</v>
      </c>
      <c r="AJ29" s="64">
        <f t="shared" si="3"/>
        <v>525208.89</v>
      </c>
      <c r="AK29" s="60">
        <f t="shared" si="4"/>
        <v>1423097.27</v>
      </c>
      <c r="AL29" s="59">
        <f t="shared" si="5"/>
        <v>1111027.22</v>
      </c>
      <c r="AM29" s="69">
        <f t="shared" si="6"/>
        <v>312070.05000000005</v>
      </c>
    </row>
    <row r="30" spans="1:39" ht="15" thickBot="1" x14ac:dyDescent="0.25">
      <c r="A30" s="50" t="s">
        <v>374</v>
      </c>
      <c r="B30" s="50" t="s">
        <v>375</v>
      </c>
      <c r="C30" s="88">
        <v>3656</v>
      </c>
      <c r="D30" s="89" t="s">
        <v>715</v>
      </c>
      <c r="E30" s="273" t="s">
        <v>2159</v>
      </c>
      <c r="F30" s="127">
        <v>757700.17</v>
      </c>
      <c r="G30" s="127">
        <v>8354.5</v>
      </c>
      <c r="H30" s="127">
        <v>100762.9</v>
      </c>
      <c r="I30" s="273">
        <v>936152.24</v>
      </c>
      <c r="J30" s="273">
        <v>276970.86</v>
      </c>
      <c r="K30" s="128">
        <v>0</v>
      </c>
      <c r="L30" s="128">
        <v>1950</v>
      </c>
      <c r="M30" s="128"/>
      <c r="N30" s="128">
        <v>110.25</v>
      </c>
      <c r="O30" s="273"/>
      <c r="P30" s="273"/>
      <c r="Q30" s="273">
        <v>47389.14</v>
      </c>
      <c r="R30" s="273">
        <v>1357301.45</v>
      </c>
      <c r="S30" s="100">
        <v>1120504.1299999999</v>
      </c>
      <c r="T30" s="100"/>
      <c r="U30" s="100">
        <v>1154.4000000000001</v>
      </c>
      <c r="V30" s="100">
        <v>60</v>
      </c>
      <c r="W30" s="100">
        <v>632576</v>
      </c>
      <c r="X30" s="100">
        <v>62615</v>
      </c>
      <c r="Y30" s="129">
        <v>913066</v>
      </c>
      <c r="Z30" s="129"/>
      <c r="AA30" s="129"/>
      <c r="AB30" s="129">
        <v>332886.84000000003</v>
      </c>
      <c r="AC30" s="129">
        <v>109120.6</v>
      </c>
      <c r="AE30" s="129">
        <v>1</v>
      </c>
      <c r="AF30" s="129">
        <v>1800</v>
      </c>
      <c r="AH30" s="99">
        <f t="shared" si="1"/>
        <v>866817.57000000007</v>
      </c>
      <c r="AI30" s="63">
        <f t="shared" si="2"/>
        <v>2060.25</v>
      </c>
      <c r="AJ30" s="64">
        <f t="shared" si="3"/>
        <v>864757.32000000007</v>
      </c>
      <c r="AK30" s="60">
        <f t="shared" si="4"/>
        <v>1816909.5299999998</v>
      </c>
      <c r="AL30" s="59">
        <f t="shared" si="5"/>
        <v>1356874.4400000002</v>
      </c>
      <c r="AM30" s="69">
        <f t="shared" si="6"/>
        <v>460035.08999999962</v>
      </c>
    </row>
    <row r="31" spans="1:39" ht="15" thickBot="1" x14ac:dyDescent="0.25">
      <c r="A31" s="50" t="s">
        <v>374</v>
      </c>
      <c r="B31" s="50" t="s">
        <v>375</v>
      </c>
      <c r="C31" s="88">
        <v>4918</v>
      </c>
      <c r="D31" s="89" t="s">
        <v>716</v>
      </c>
      <c r="E31" s="273" t="s">
        <v>2160</v>
      </c>
      <c r="F31" s="127">
        <v>509391.91</v>
      </c>
      <c r="G31" s="127">
        <v>550</v>
      </c>
      <c r="H31" s="127">
        <v>99554.11</v>
      </c>
      <c r="I31" s="273">
        <v>504359.57</v>
      </c>
      <c r="J31" s="273">
        <v>178940.56</v>
      </c>
      <c r="K31" s="128">
        <v>0</v>
      </c>
      <c r="L31" s="128">
        <v>32651.57</v>
      </c>
      <c r="M31" s="128">
        <v>0.09</v>
      </c>
      <c r="N31" s="128">
        <v>293.61</v>
      </c>
      <c r="O31" s="273">
        <v>10122.120000000001</v>
      </c>
      <c r="P31" s="273"/>
      <c r="Q31" s="273">
        <v>161486.91</v>
      </c>
      <c r="R31" s="273">
        <v>1339755.76</v>
      </c>
      <c r="S31" s="100">
        <v>911669.71</v>
      </c>
      <c r="T31" s="100">
        <v>1067.33</v>
      </c>
      <c r="U31" s="100">
        <v>586.19000000000005</v>
      </c>
      <c r="V31" s="100">
        <v>800</v>
      </c>
      <c r="W31" s="100">
        <v>923592.9</v>
      </c>
      <c r="X31" s="100">
        <v>81115</v>
      </c>
      <c r="Y31" s="129">
        <v>1255602.8999999999</v>
      </c>
      <c r="Z31" s="129"/>
      <c r="AA31" s="129"/>
      <c r="AB31" s="129">
        <v>393828.83</v>
      </c>
      <c r="AC31" s="129">
        <v>275216.62</v>
      </c>
      <c r="AE31" s="129">
        <v>3</v>
      </c>
      <c r="AF31" s="129">
        <v>1500</v>
      </c>
      <c r="AH31" s="99">
        <f t="shared" si="1"/>
        <v>609496.02</v>
      </c>
      <c r="AI31" s="63">
        <f t="shared" si="2"/>
        <v>32945.269999999997</v>
      </c>
      <c r="AJ31" s="64">
        <f t="shared" si="3"/>
        <v>576550.75</v>
      </c>
      <c r="AK31" s="60">
        <f t="shared" si="4"/>
        <v>1918831.13</v>
      </c>
      <c r="AL31" s="59">
        <f t="shared" si="5"/>
        <v>1926151.35</v>
      </c>
      <c r="AM31" s="69">
        <f t="shared" si="6"/>
        <v>-7320.2200000002049</v>
      </c>
    </row>
    <row r="32" spans="1:39" ht="15" thickBot="1" x14ac:dyDescent="0.25">
      <c r="A32" s="50" t="s">
        <v>374</v>
      </c>
      <c r="B32" s="50" t="s">
        <v>375</v>
      </c>
      <c r="C32" s="88">
        <v>2308</v>
      </c>
      <c r="D32" s="89" t="s">
        <v>717</v>
      </c>
      <c r="E32" s="273" t="s">
        <v>2161</v>
      </c>
      <c r="F32" s="127">
        <v>479451.35</v>
      </c>
      <c r="G32" s="127">
        <v>0</v>
      </c>
      <c r="H32" s="127">
        <v>103952.77</v>
      </c>
      <c r="I32" s="273">
        <v>1193242.95</v>
      </c>
      <c r="J32" s="273">
        <v>193466.94</v>
      </c>
      <c r="K32" s="128">
        <v>0</v>
      </c>
      <c r="L32" s="128">
        <v>15575.98</v>
      </c>
      <c r="M32" s="128"/>
      <c r="N32" s="128">
        <v>214.64</v>
      </c>
      <c r="O32" s="273"/>
      <c r="P32" s="273"/>
      <c r="Q32" s="273">
        <v>-9316.26</v>
      </c>
      <c r="R32" s="273">
        <v>2103448.6</v>
      </c>
      <c r="S32" s="100">
        <v>1016935.98</v>
      </c>
      <c r="T32" s="100"/>
      <c r="U32" s="100">
        <v>723.62</v>
      </c>
      <c r="V32" s="100"/>
      <c r="W32" s="100">
        <v>919705</v>
      </c>
      <c r="X32" s="100">
        <v>80000</v>
      </c>
      <c r="Y32" s="129">
        <v>1234855</v>
      </c>
      <c r="Z32" s="129"/>
      <c r="AA32" s="129"/>
      <c r="AB32" s="129">
        <v>260428.09</v>
      </c>
      <c r="AC32" s="129">
        <v>188062.52</v>
      </c>
      <c r="AE32" s="129">
        <v>3</v>
      </c>
      <c r="AF32" s="129">
        <v>900</v>
      </c>
      <c r="AH32" s="99">
        <f t="shared" si="1"/>
        <v>583404.12</v>
      </c>
      <c r="AI32" s="63">
        <f t="shared" si="2"/>
        <v>15790.619999999999</v>
      </c>
      <c r="AJ32" s="64">
        <f t="shared" si="3"/>
        <v>567613.5</v>
      </c>
      <c r="AK32" s="60">
        <f t="shared" si="4"/>
        <v>2017364.6</v>
      </c>
      <c r="AL32" s="59">
        <f t="shared" si="5"/>
        <v>1684248.61</v>
      </c>
      <c r="AM32" s="69">
        <f t="shared" si="6"/>
        <v>333115.99</v>
      </c>
    </row>
    <row r="33" spans="1:39" ht="15" thickBot="1" x14ac:dyDescent="0.25">
      <c r="A33" s="50" t="s">
        <v>374</v>
      </c>
      <c r="B33" s="50" t="s">
        <v>375</v>
      </c>
      <c r="C33" s="88">
        <v>1606</v>
      </c>
      <c r="D33" s="89" t="s">
        <v>718</v>
      </c>
      <c r="E33" s="273" t="s">
        <v>2162</v>
      </c>
      <c r="F33" s="127">
        <v>714765.22</v>
      </c>
      <c r="G33" s="127">
        <v>3128</v>
      </c>
      <c r="H33" s="127">
        <v>79931.87</v>
      </c>
      <c r="I33" s="273">
        <v>493022.96</v>
      </c>
      <c r="J33" s="273">
        <v>310595.78999999998</v>
      </c>
      <c r="K33" s="128">
        <v>0</v>
      </c>
      <c r="L33" s="128">
        <v>40905.050000000003</v>
      </c>
      <c r="M33" s="128"/>
      <c r="N33" s="128">
        <v>786.21</v>
      </c>
      <c r="O33" s="273">
        <v>18629.810000000001</v>
      </c>
      <c r="P33" s="273"/>
      <c r="Q33" s="273">
        <v>94908.73</v>
      </c>
      <c r="R33" s="273">
        <v>1634028.2</v>
      </c>
      <c r="S33" s="100">
        <v>739821.62</v>
      </c>
      <c r="T33" s="100">
        <v>1306.8599999999999</v>
      </c>
      <c r="U33" s="100">
        <v>1056.56</v>
      </c>
      <c r="V33" s="100"/>
      <c r="W33" s="100">
        <v>328037.5</v>
      </c>
      <c r="X33" s="100">
        <v>66115</v>
      </c>
      <c r="Y33" s="129">
        <v>531537.5</v>
      </c>
      <c r="Z33" s="129"/>
      <c r="AA33" s="129"/>
      <c r="AB33" s="129">
        <v>215927.3</v>
      </c>
      <c r="AC33" s="129">
        <v>170853.36</v>
      </c>
      <c r="AF33" s="129">
        <v>900</v>
      </c>
      <c r="AH33" s="99">
        <f t="shared" si="1"/>
        <v>797825.09</v>
      </c>
      <c r="AI33" s="63">
        <f t="shared" si="2"/>
        <v>41691.26</v>
      </c>
      <c r="AJ33" s="64">
        <f t="shared" si="3"/>
        <v>756133.83</v>
      </c>
      <c r="AK33" s="60">
        <f t="shared" si="4"/>
        <v>1136337.54</v>
      </c>
      <c r="AL33" s="59">
        <f t="shared" si="5"/>
        <v>919218.16</v>
      </c>
      <c r="AM33" s="69">
        <f t="shared" si="6"/>
        <v>217119.38</v>
      </c>
    </row>
    <row r="34" spans="1:39" ht="15" thickBot="1" x14ac:dyDescent="0.25">
      <c r="A34" s="50" t="s">
        <v>374</v>
      </c>
      <c r="B34" s="50" t="s">
        <v>375</v>
      </c>
      <c r="C34" s="88">
        <v>2622</v>
      </c>
      <c r="D34" s="89" t="s">
        <v>719</v>
      </c>
      <c r="E34" s="273" t="s">
        <v>2163</v>
      </c>
      <c r="F34" s="127">
        <v>398264.9</v>
      </c>
      <c r="G34" s="127">
        <v>3397</v>
      </c>
      <c r="H34" s="127">
        <v>48721.99</v>
      </c>
      <c r="I34" s="273">
        <v>637945.96</v>
      </c>
      <c r="J34" s="273">
        <v>254146.74</v>
      </c>
      <c r="K34" s="128">
        <v>0</v>
      </c>
      <c r="L34" s="128">
        <v>0</v>
      </c>
      <c r="M34" s="128"/>
      <c r="N34" s="128">
        <v>602.02</v>
      </c>
      <c r="O34" s="273"/>
      <c r="P34" s="273"/>
      <c r="Q34" s="273">
        <v>44138.62</v>
      </c>
      <c r="R34" s="273">
        <v>391756.52</v>
      </c>
      <c r="S34" s="100">
        <v>979813.55</v>
      </c>
      <c r="T34" s="100"/>
      <c r="U34" s="100">
        <v>697.13</v>
      </c>
      <c r="V34" s="100">
        <v>350</v>
      </c>
      <c r="W34" s="100">
        <v>968980.5</v>
      </c>
      <c r="X34" s="100">
        <v>84221</v>
      </c>
      <c r="Y34" s="129">
        <v>1172216.5</v>
      </c>
      <c r="Z34" s="129"/>
      <c r="AA34" s="129"/>
      <c r="AB34" s="129">
        <v>448490.21</v>
      </c>
      <c r="AC34" s="129">
        <v>85080.85</v>
      </c>
      <c r="AE34" s="129">
        <v>2</v>
      </c>
      <c r="AF34" s="129">
        <v>900</v>
      </c>
      <c r="AH34" s="99">
        <f t="shared" si="1"/>
        <v>450383.89</v>
      </c>
      <c r="AI34" s="63">
        <f t="shared" si="2"/>
        <v>602.02</v>
      </c>
      <c r="AJ34" s="64">
        <f t="shared" si="3"/>
        <v>449781.87</v>
      </c>
      <c r="AK34" s="60">
        <f t="shared" si="4"/>
        <v>2034062.1800000002</v>
      </c>
      <c r="AL34" s="59">
        <f t="shared" si="5"/>
        <v>1706689.56</v>
      </c>
      <c r="AM34" s="69">
        <f t="shared" si="6"/>
        <v>327372.62000000011</v>
      </c>
    </row>
    <row r="35" spans="1:39" ht="15" thickBot="1" x14ac:dyDescent="0.25">
      <c r="A35" s="50" t="s">
        <v>374</v>
      </c>
      <c r="B35" s="50" t="s">
        <v>375</v>
      </c>
      <c r="C35" s="88">
        <v>2397</v>
      </c>
      <c r="D35" s="89" t="s">
        <v>720</v>
      </c>
      <c r="E35" s="273" t="s">
        <v>2164</v>
      </c>
      <c r="F35" s="127">
        <v>412883.47</v>
      </c>
      <c r="G35" s="127">
        <v>16937</v>
      </c>
      <c r="H35" s="127">
        <v>74216.12</v>
      </c>
      <c r="I35" s="273">
        <v>481252.19</v>
      </c>
      <c r="J35" s="273">
        <v>295849.01</v>
      </c>
      <c r="K35" s="128">
        <v>0</v>
      </c>
      <c r="L35" s="128">
        <v>16285.57</v>
      </c>
      <c r="M35" s="128"/>
      <c r="N35" s="128">
        <v>233.89</v>
      </c>
      <c r="O35" s="273"/>
      <c r="P35" s="273"/>
      <c r="Q35" s="273">
        <v>3795.98</v>
      </c>
      <c r="R35" s="273">
        <v>459399.49</v>
      </c>
      <c r="S35" s="100">
        <v>600128.55000000005</v>
      </c>
      <c r="T35" s="100"/>
      <c r="U35" s="100">
        <v>659.55</v>
      </c>
      <c r="V35" s="100">
        <v>20</v>
      </c>
      <c r="W35" s="100">
        <v>641402</v>
      </c>
      <c r="X35" s="100">
        <v>68918</v>
      </c>
      <c r="Y35" s="129">
        <v>705005</v>
      </c>
      <c r="Z35" s="129"/>
      <c r="AA35" s="129"/>
      <c r="AB35" s="129">
        <v>199095.66</v>
      </c>
      <c r="AC35" s="129">
        <v>78437.919999999998</v>
      </c>
      <c r="AH35" s="99">
        <f t="shared" si="1"/>
        <v>504036.58999999997</v>
      </c>
      <c r="AI35" s="63">
        <f t="shared" si="2"/>
        <v>16519.46</v>
      </c>
      <c r="AJ35" s="64">
        <f t="shared" si="3"/>
        <v>487517.12999999995</v>
      </c>
      <c r="AK35" s="60">
        <f t="shared" si="4"/>
        <v>1311128.1000000001</v>
      </c>
      <c r="AL35" s="59">
        <f t="shared" si="5"/>
        <v>982538.58000000007</v>
      </c>
      <c r="AM35" s="69">
        <f t="shared" si="6"/>
        <v>328589.52</v>
      </c>
    </row>
    <row r="36" spans="1:39" ht="15" thickBot="1" x14ac:dyDescent="0.25">
      <c r="A36" s="50" t="s">
        <v>374</v>
      </c>
      <c r="B36" s="50" t="s">
        <v>375</v>
      </c>
      <c r="C36" s="88">
        <v>1711</v>
      </c>
      <c r="D36" s="89" t="s">
        <v>721</v>
      </c>
      <c r="E36" s="273" t="s">
        <v>2165</v>
      </c>
      <c r="F36" s="127">
        <v>308116.90999999997</v>
      </c>
      <c r="G36" s="127">
        <v>5502.2</v>
      </c>
      <c r="H36" s="127">
        <v>39153.300000000003</v>
      </c>
      <c r="I36" s="273">
        <v>780320.06</v>
      </c>
      <c r="J36" s="273">
        <v>194357.62</v>
      </c>
      <c r="K36" s="128">
        <v>0</v>
      </c>
      <c r="L36" s="128">
        <v>24643.97</v>
      </c>
      <c r="M36" s="128"/>
      <c r="N36" s="128">
        <v>134</v>
      </c>
      <c r="O36" s="273">
        <v>13761.1</v>
      </c>
      <c r="P36" s="273"/>
      <c r="Q36" s="273">
        <v>59041.47</v>
      </c>
      <c r="R36" s="273">
        <v>556569.79</v>
      </c>
      <c r="S36" s="100">
        <v>837925.18</v>
      </c>
      <c r="T36" s="100">
        <v>753.72</v>
      </c>
      <c r="U36" s="100">
        <v>386.08</v>
      </c>
      <c r="V36" s="100">
        <v>30</v>
      </c>
      <c r="W36" s="100">
        <v>827519.6</v>
      </c>
      <c r="X36" s="100">
        <v>36115</v>
      </c>
      <c r="Y36" s="129">
        <v>1015304.6</v>
      </c>
      <c r="Z36" s="129"/>
      <c r="AA36" s="129"/>
      <c r="AB36" s="129">
        <v>240031.51</v>
      </c>
      <c r="AC36" s="129">
        <v>109924.4</v>
      </c>
      <c r="AF36" s="129">
        <v>900</v>
      </c>
      <c r="AH36" s="99">
        <f t="shared" si="1"/>
        <v>352772.41</v>
      </c>
      <c r="AI36" s="63">
        <f t="shared" si="2"/>
        <v>24777.97</v>
      </c>
      <c r="AJ36" s="64">
        <f t="shared" si="3"/>
        <v>327994.43999999994</v>
      </c>
      <c r="AK36" s="60">
        <f t="shared" si="4"/>
        <v>1702729.58</v>
      </c>
      <c r="AL36" s="59">
        <f t="shared" si="5"/>
        <v>1366160.5099999998</v>
      </c>
      <c r="AM36" s="69">
        <f t="shared" si="6"/>
        <v>336569.0700000003</v>
      </c>
    </row>
    <row r="37" spans="1:39" ht="15" thickBot="1" x14ac:dyDescent="0.25">
      <c r="A37" s="50" t="s">
        <v>374</v>
      </c>
      <c r="B37" s="50" t="s">
        <v>375</v>
      </c>
      <c r="C37" s="88">
        <v>2477</v>
      </c>
      <c r="D37" s="89" t="s">
        <v>722</v>
      </c>
      <c r="E37" s="273" t="s">
        <v>2166</v>
      </c>
      <c r="F37" s="127">
        <v>406505.74</v>
      </c>
      <c r="G37" s="127">
        <v>0</v>
      </c>
      <c r="H37" s="127">
        <v>82278.44</v>
      </c>
      <c r="I37" s="273">
        <v>334891.21999999997</v>
      </c>
      <c r="J37" s="273">
        <v>266922.32</v>
      </c>
      <c r="K37" s="128">
        <v>0</v>
      </c>
      <c r="L37" s="128">
        <v>17000</v>
      </c>
      <c r="M37" s="128"/>
      <c r="N37" s="128">
        <v>311.5</v>
      </c>
      <c r="O37" s="273"/>
      <c r="P37" s="273"/>
      <c r="Q37" s="273">
        <v>31237.95</v>
      </c>
      <c r="R37" s="273">
        <v>1714982.69</v>
      </c>
      <c r="S37" s="100">
        <v>856565.05</v>
      </c>
      <c r="T37" s="100"/>
      <c r="U37" s="100">
        <v>571.9</v>
      </c>
      <c r="V37" s="100">
        <v>120</v>
      </c>
      <c r="W37" s="100">
        <v>761190.5</v>
      </c>
      <c r="X37" s="100">
        <v>68615</v>
      </c>
      <c r="Y37" s="129">
        <v>955683.5</v>
      </c>
      <c r="Z37" s="129"/>
      <c r="AA37" s="129"/>
      <c r="AB37" s="129">
        <v>330288.53999999998</v>
      </c>
      <c r="AC37" s="129">
        <v>80158.2</v>
      </c>
      <c r="AE37" s="129">
        <v>1</v>
      </c>
      <c r="AH37" s="99">
        <f t="shared" si="1"/>
        <v>488784.18</v>
      </c>
      <c r="AI37" s="63">
        <f t="shared" si="2"/>
        <v>17311.5</v>
      </c>
      <c r="AJ37" s="64">
        <f t="shared" si="3"/>
        <v>471472.68</v>
      </c>
      <c r="AK37" s="60">
        <f t="shared" si="4"/>
        <v>1687062.4500000002</v>
      </c>
      <c r="AL37" s="59">
        <f t="shared" si="5"/>
        <v>1366131.24</v>
      </c>
      <c r="AM37" s="69">
        <f t="shared" si="6"/>
        <v>320931.2100000002</v>
      </c>
    </row>
    <row r="38" spans="1:39" ht="15" thickBot="1" x14ac:dyDescent="0.25">
      <c r="A38" s="50" t="s">
        <v>374</v>
      </c>
      <c r="B38" s="50" t="s">
        <v>375</v>
      </c>
      <c r="C38" s="88">
        <v>1987</v>
      </c>
      <c r="D38" s="89" t="s">
        <v>723</v>
      </c>
      <c r="E38" s="273" t="s">
        <v>2167</v>
      </c>
      <c r="F38" s="127">
        <v>366943.56</v>
      </c>
      <c r="G38" s="127">
        <v>359</v>
      </c>
      <c r="H38" s="127">
        <v>94446.67</v>
      </c>
      <c r="I38" s="273">
        <v>1222742.01</v>
      </c>
      <c r="J38" s="273">
        <v>237005.56</v>
      </c>
      <c r="K38" s="128"/>
      <c r="L38" s="128">
        <v>17329.259999999998</v>
      </c>
      <c r="M38" s="128"/>
      <c r="N38" s="128">
        <v>146</v>
      </c>
      <c r="O38" s="273"/>
      <c r="P38" s="273"/>
      <c r="Q38" s="273">
        <v>33811.199999999997</v>
      </c>
      <c r="R38" s="273">
        <v>2179663.7000000002</v>
      </c>
      <c r="S38" s="100">
        <v>942034.72</v>
      </c>
      <c r="T38" s="100"/>
      <c r="U38" s="100">
        <v>456.21</v>
      </c>
      <c r="V38" s="100">
        <v>540</v>
      </c>
      <c r="W38" s="100">
        <v>861703.5</v>
      </c>
      <c r="X38" s="100">
        <v>138615</v>
      </c>
      <c r="Y38" s="129">
        <v>1127003.5</v>
      </c>
      <c r="Z38" s="129"/>
      <c r="AA38" s="129"/>
      <c r="AB38" s="129">
        <v>273917.81</v>
      </c>
      <c r="AC38" s="129">
        <v>337331.23</v>
      </c>
      <c r="AE38" s="129">
        <v>2</v>
      </c>
      <c r="AF38" s="129">
        <v>900</v>
      </c>
      <c r="AH38" s="99">
        <f t="shared" si="1"/>
        <v>461749.23</v>
      </c>
      <c r="AI38" s="63">
        <f t="shared" si="2"/>
        <v>17475.259999999998</v>
      </c>
      <c r="AJ38" s="64">
        <f t="shared" si="3"/>
        <v>444273.97</v>
      </c>
      <c r="AK38" s="60">
        <f t="shared" si="4"/>
        <v>1943349.43</v>
      </c>
      <c r="AL38" s="59">
        <f t="shared" si="5"/>
        <v>1739154.54</v>
      </c>
      <c r="AM38" s="69">
        <f t="shared" si="6"/>
        <v>204194.8899999999</v>
      </c>
    </row>
    <row r="39" spans="1:39" ht="15" thickBot="1" x14ac:dyDescent="0.25">
      <c r="A39" s="50" t="s">
        <v>374</v>
      </c>
      <c r="B39" s="50" t="s">
        <v>375</v>
      </c>
      <c r="C39" s="88">
        <v>3047</v>
      </c>
      <c r="D39" s="89" t="s">
        <v>724</v>
      </c>
      <c r="E39" s="273" t="s">
        <v>2168</v>
      </c>
      <c r="F39" s="127">
        <v>942738.49</v>
      </c>
      <c r="G39" s="127">
        <v>7266.75</v>
      </c>
      <c r="H39" s="127">
        <v>36592.89</v>
      </c>
      <c r="I39" s="273">
        <v>502073.01</v>
      </c>
      <c r="J39" s="273">
        <v>359941.74</v>
      </c>
      <c r="K39" s="128">
        <v>3000</v>
      </c>
      <c r="L39" s="128">
        <v>24066.240000000002</v>
      </c>
      <c r="M39" s="128"/>
      <c r="N39" s="128">
        <v>218.34</v>
      </c>
      <c r="O39" s="273"/>
      <c r="P39" s="273"/>
      <c r="Q39" s="273"/>
      <c r="R39" s="273">
        <v>1994257.35</v>
      </c>
      <c r="S39" s="100">
        <v>1057963.6000000001</v>
      </c>
      <c r="T39" s="100"/>
      <c r="U39" s="100">
        <v>1453.34</v>
      </c>
      <c r="V39" s="100"/>
      <c r="W39" s="100">
        <v>567350</v>
      </c>
      <c r="X39" s="100">
        <v>32495</v>
      </c>
      <c r="Y39" s="129">
        <v>860270</v>
      </c>
      <c r="Z39" s="129"/>
      <c r="AA39" s="129"/>
      <c r="AB39" s="129">
        <v>282746.7</v>
      </c>
      <c r="AC39" s="129">
        <v>159792.17000000001</v>
      </c>
      <c r="AF39" s="129">
        <v>50000</v>
      </c>
      <c r="AH39" s="99">
        <f t="shared" si="1"/>
        <v>986598.13</v>
      </c>
      <c r="AI39" s="63">
        <f t="shared" si="2"/>
        <v>27284.58</v>
      </c>
      <c r="AJ39" s="64">
        <f t="shared" si="3"/>
        <v>959313.55</v>
      </c>
      <c r="AK39" s="60">
        <f t="shared" si="4"/>
        <v>1659261.9400000002</v>
      </c>
      <c r="AL39" s="59">
        <f t="shared" si="5"/>
        <v>1352808.8699999999</v>
      </c>
      <c r="AM39" s="69">
        <f t="shared" si="6"/>
        <v>306453.0700000003</v>
      </c>
    </row>
    <row r="40" spans="1:39" ht="15" thickBot="1" x14ac:dyDescent="0.25">
      <c r="A40" s="50" t="s">
        <v>374</v>
      </c>
      <c r="B40" s="50" t="s">
        <v>375</v>
      </c>
      <c r="C40" s="88">
        <v>2101</v>
      </c>
      <c r="D40" s="89" t="s">
        <v>725</v>
      </c>
      <c r="E40" s="273" t="s">
        <v>2169</v>
      </c>
      <c r="F40" s="127">
        <v>492038.93</v>
      </c>
      <c r="G40" s="127">
        <v>9300</v>
      </c>
      <c r="H40" s="127">
        <v>61271.83</v>
      </c>
      <c r="I40" s="273">
        <v>881757.12</v>
      </c>
      <c r="J40" s="273">
        <v>495600.19</v>
      </c>
      <c r="K40" s="128">
        <v>0</v>
      </c>
      <c r="L40" s="128">
        <v>32703.31</v>
      </c>
      <c r="M40" s="128"/>
      <c r="N40" s="128">
        <v>197.99</v>
      </c>
      <c r="O40" s="273">
        <v>10000</v>
      </c>
      <c r="P40" s="273"/>
      <c r="Q40" s="273">
        <v>26432.29</v>
      </c>
      <c r="R40" s="273"/>
      <c r="S40" s="100">
        <v>881874.77</v>
      </c>
      <c r="T40" s="100"/>
      <c r="U40" s="100">
        <v>806.17</v>
      </c>
      <c r="V40" s="100"/>
      <c r="W40" s="100">
        <v>1232992.7</v>
      </c>
      <c r="X40" s="100">
        <v>67415</v>
      </c>
      <c r="Y40" s="129">
        <v>1461892.7</v>
      </c>
      <c r="Z40" s="129"/>
      <c r="AA40" s="129"/>
      <c r="AB40" s="129">
        <v>236542.39</v>
      </c>
      <c r="AC40" s="129">
        <v>186547.43</v>
      </c>
      <c r="AE40" s="129">
        <v>1</v>
      </c>
      <c r="AF40" s="129">
        <v>1500</v>
      </c>
      <c r="AH40" s="99">
        <f t="shared" si="1"/>
        <v>562610.76</v>
      </c>
      <c r="AI40" s="63">
        <f t="shared" si="2"/>
        <v>32901.300000000003</v>
      </c>
      <c r="AJ40" s="64">
        <f t="shared" si="3"/>
        <v>529709.46</v>
      </c>
      <c r="AK40" s="60">
        <f t="shared" si="4"/>
        <v>2183088.64</v>
      </c>
      <c r="AL40" s="59">
        <f t="shared" si="5"/>
        <v>1886483.5199999998</v>
      </c>
      <c r="AM40" s="69">
        <f t="shared" si="6"/>
        <v>296605.12000000034</v>
      </c>
    </row>
    <row r="41" spans="1:39" ht="15" thickBot="1" x14ac:dyDescent="0.25">
      <c r="A41" s="50" t="s">
        <v>374</v>
      </c>
      <c r="B41" s="50" t="s">
        <v>375</v>
      </c>
      <c r="C41" s="88">
        <v>1995</v>
      </c>
      <c r="D41" s="89" t="s">
        <v>726</v>
      </c>
      <c r="E41" s="273" t="s">
        <v>2248</v>
      </c>
      <c r="F41" s="127">
        <v>557213.99</v>
      </c>
      <c r="G41" s="127">
        <v>0</v>
      </c>
      <c r="H41" s="127">
        <v>21675.3</v>
      </c>
      <c r="I41" s="273">
        <v>804394.79</v>
      </c>
      <c r="J41" s="273">
        <v>237157.42</v>
      </c>
      <c r="K41" s="128"/>
      <c r="L41" s="128">
        <v>30176.2</v>
      </c>
      <c r="M41" s="128"/>
      <c r="N41" s="128">
        <v>795.21</v>
      </c>
      <c r="O41" s="273"/>
      <c r="P41" s="273"/>
      <c r="Q41" s="273">
        <v>29600</v>
      </c>
      <c r="R41" s="273">
        <v>1367149.29</v>
      </c>
      <c r="S41" s="100">
        <v>972136.63</v>
      </c>
      <c r="T41" s="100"/>
      <c r="U41" s="100">
        <v>1175.06</v>
      </c>
      <c r="V41" s="100">
        <v>1800</v>
      </c>
      <c r="W41" s="100">
        <v>706658.03</v>
      </c>
      <c r="X41" s="100">
        <v>69715</v>
      </c>
      <c r="Y41" s="129">
        <v>1036718.03</v>
      </c>
      <c r="Z41" s="129"/>
      <c r="AA41" s="129"/>
      <c r="AB41" s="129">
        <v>285239.93</v>
      </c>
      <c r="AC41" s="129">
        <v>122685.41</v>
      </c>
      <c r="AE41" s="129">
        <v>2</v>
      </c>
      <c r="AF41" s="129">
        <v>1800</v>
      </c>
      <c r="AH41" s="99">
        <f t="shared" si="1"/>
        <v>578889.29</v>
      </c>
      <c r="AI41" s="63">
        <f t="shared" si="2"/>
        <v>30971.41</v>
      </c>
      <c r="AJ41" s="64">
        <f t="shared" si="3"/>
        <v>547917.88</v>
      </c>
      <c r="AK41" s="60">
        <f t="shared" si="4"/>
        <v>1751484.7200000002</v>
      </c>
      <c r="AL41" s="59">
        <f t="shared" si="5"/>
        <v>1446445.3699999999</v>
      </c>
      <c r="AM41" s="69">
        <f t="shared" si="6"/>
        <v>305039.35000000033</v>
      </c>
    </row>
    <row r="42" spans="1:39" ht="15" thickBot="1" x14ac:dyDescent="0.25">
      <c r="A42" s="50" t="s">
        <v>378</v>
      </c>
      <c r="B42" s="50" t="s">
        <v>379</v>
      </c>
      <c r="C42" s="88">
        <v>3634</v>
      </c>
      <c r="D42" s="89" t="s">
        <v>727</v>
      </c>
      <c r="E42" s="273" t="s">
        <v>2170</v>
      </c>
      <c r="F42" s="127">
        <v>1099424.53</v>
      </c>
      <c r="G42" s="127">
        <v>0</v>
      </c>
      <c r="H42" s="127">
        <v>41370.22</v>
      </c>
      <c r="I42" s="273">
        <v>368274.55</v>
      </c>
      <c r="J42" s="273">
        <v>247010.77</v>
      </c>
      <c r="K42" s="128">
        <v>0</v>
      </c>
      <c r="L42" s="128">
        <v>10803.97</v>
      </c>
      <c r="M42" s="128"/>
      <c r="N42" s="128">
        <v>2388.63</v>
      </c>
      <c r="O42" s="273"/>
      <c r="P42" s="273"/>
      <c r="Q42" s="273">
        <v>1200</v>
      </c>
      <c r="R42" s="273">
        <v>1747176.74</v>
      </c>
      <c r="S42" s="100">
        <v>1163545.45</v>
      </c>
      <c r="T42" s="100"/>
      <c r="U42" s="100">
        <v>1868.75</v>
      </c>
      <c r="V42" s="100"/>
      <c r="W42" s="100">
        <v>390432</v>
      </c>
      <c r="X42" s="100">
        <v>105900</v>
      </c>
      <c r="Y42" s="129">
        <v>940062</v>
      </c>
      <c r="Z42" s="129"/>
      <c r="AA42" s="129">
        <v>320</v>
      </c>
      <c r="AB42" s="129">
        <v>390412.04</v>
      </c>
      <c r="AC42" s="129">
        <v>135966.44</v>
      </c>
      <c r="AH42" s="99">
        <f t="shared" si="1"/>
        <v>1140794.75</v>
      </c>
      <c r="AI42" s="63">
        <f t="shared" si="2"/>
        <v>13192.599999999999</v>
      </c>
      <c r="AJ42" s="64">
        <f t="shared" si="3"/>
        <v>1127602.1499999999</v>
      </c>
      <c r="AK42" s="60">
        <f t="shared" si="4"/>
        <v>1661746.2</v>
      </c>
      <c r="AL42" s="59">
        <f t="shared" si="5"/>
        <v>1466760.48</v>
      </c>
      <c r="AM42" s="69">
        <f t="shared" si="6"/>
        <v>194985.71999999997</v>
      </c>
    </row>
    <row r="43" spans="1:39" ht="15" thickBot="1" x14ac:dyDescent="0.25">
      <c r="A43" s="50" t="s">
        <v>378</v>
      </c>
      <c r="B43" s="50" t="s">
        <v>379</v>
      </c>
      <c r="C43" s="88">
        <v>4970</v>
      </c>
      <c r="D43" s="89" t="s">
        <v>728</v>
      </c>
      <c r="E43" s="273" t="s">
        <v>2171</v>
      </c>
      <c r="F43" s="127">
        <v>546537.21</v>
      </c>
      <c r="G43" s="127">
        <v>0</v>
      </c>
      <c r="H43" s="127">
        <v>122718.87</v>
      </c>
      <c r="I43" s="273">
        <v>524781.93999999994</v>
      </c>
      <c r="J43" s="273">
        <v>199193.73</v>
      </c>
      <c r="K43" s="128">
        <v>0</v>
      </c>
      <c r="L43" s="128">
        <v>56899.18</v>
      </c>
      <c r="M43" s="128"/>
      <c r="N43" s="128">
        <v>66</v>
      </c>
      <c r="O43" s="273"/>
      <c r="P43" s="273"/>
      <c r="Q43" s="273"/>
      <c r="R43" s="273">
        <v>2580473.12</v>
      </c>
      <c r="S43" s="100">
        <v>1881968.03</v>
      </c>
      <c r="T43" s="100">
        <v>25000</v>
      </c>
      <c r="U43" s="100">
        <v>779.79</v>
      </c>
      <c r="V43" s="100"/>
      <c r="W43" s="100">
        <v>740871.2</v>
      </c>
      <c r="X43" s="100">
        <v>133120</v>
      </c>
      <c r="Y43" s="129">
        <v>1304701.2</v>
      </c>
      <c r="Z43" s="129"/>
      <c r="AA43" s="129"/>
      <c r="AB43" s="129">
        <v>745702.6</v>
      </c>
      <c r="AC43" s="129">
        <v>137848.60999999999</v>
      </c>
      <c r="AH43" s="99">
        <f t="shared" si="1"/>
        <v>669256.07999999996</v>
      </c>
      <c r="AI43" s="63">
        <f t="shared" si="2"/>
        <v>56965.18</v>
      </c>
      <c r="AJ43" s="64">
        <f t="shared" si="3"/>
        <v>612290.89999999991</v>
      </c>
      <c r="AK43" s="60">
        <f t="shared" si="4"/>
        <v>2781739.02</v>
      </c>
      <c r="AL43" s="59">
        <f t="shared" si="5"/>
        <v>2188252.4099999997</v>
      </c>
      <c r="AM43" s="69">
        <f t="shared" si="6"/>
        <v>593486.61000000034</v>
      </c>
    </row>
    <row r="44" spans="1:39" ht="15" thickBot="1" x14ac:dyDescent="0.25">
      <c r="A44" s="50" t="s">
        <v>378</v>
      </c>
      <c r="B44" s="50" t="s">
        <v>379</v>
      </c>
      <c r="C44" s="88">
        <v>3463</v>
      </c>
      <c r="D44" s="89" t="s">
        <v>729</v>
      </c>
      <c r="E44" s="273" t="s">
        <v>2172</v>
      </c>
      <c r="F44" s="127">
        <v>596847.03</v>
      </c>
      <c r="G44" s="127">
        <v>0</v>
      </c>
      <c r="H44" s="127">
        <v>128573.49</v>
      </c>
      <c r="I44" s="273">
        <v>324517.44</v>
      </c>
      <c r="J44" s="273">
        <v>146499.97</v>
      </c>
      <c r="K44" s="128">
        <v>0</v>
      </c>
      <c r="L44" s="128">
        <v>25898.95</v>
      </c>
      <c r="M44" s="128"/>
      <c r="N44" s="128">
        <v>907.8</v>
      </c>
      <c r="O44" s="273"/>
      <c r="P44" s="273"/>
      <c r="Q44" s="273">
        <v>-218</v>
      </c>
      <c r="R44" s="273">
        <v>1682922.85</v>
      </c>
      <c r="S44" s="100">
        <v>1110296.1200000001</v>
      </c>
      <c r="T44" s="100"/>
      <c r="U44" s="100">
        <v>1018.67</v>
      </c>
      <c r="V44" s="100"/>
      <c r="W44" s="100">
        <v>501196.5</v>
      </c>
      <c r="X44" s="100">
        <v>71520</v>
      </c>
      <c r="Y44" s="129">
        <v>918956.5</v>
      </c>
      <c r="Z44" s="129"/>
      <c r="AA44" s="129"/>
      <c r="AB44" s="129">
        <v>381952.9</v>
      </c>
      <c r="AC44" s="129">
        <v>85539.57</v>
      </c>
      <c r="AH44" s="99">
        <f t="shared" si="1"/>
        <v>725420.52</v>
      </c>
      <c r="AI44" s="63">
        <f t="shared" si="2"/>
        <v>26806.75</v>
      </c>
      <c r="AJ44" s="64">
        <f t="shared" si="3"/>
        <v>698613.77</v>
      </c>
      <c r="AK44" s="60">
        <f t="shared" si="4"/>
        <v>1684031.29</v>
      </c>
      <c r="AL44" s="59">
        <f t="shared" si="5"/>
        <v>1386448.97</v>
      </c>
      <c r="AM44" s="69">
        <f t="shared" si="6"/>
        <v>297582.32000000007</v>
      </c>
    </row>
    <row r="45" spans="1:39" ht="15" thickBot="1" x14ac:dyDescent="0.25">
      <c r="A45" s="50" t="s">
        <v>378</v>
      </c>
      <c r="B45" s="50" t="s">
        <v>379</v>
      </c>
      <c r="C45" s="88">
        <v>1364</v>
      </c>
      <c r="D45" s="89" t="s">
        <v>730</v>
      </c>
      <c r="E45" s="273" t="s">
        <v>2173</v>
      </c>
      <c r="F45" s="127">
        <v>333340.61</v>
      </c>
      <c r="G45" s="127">
        <v>0</v>
      </c>
      <c r="H45" s="127">
        <v>54335.64</v>
      </c>
      <c r="I45" s="273">
        <v>530464.6</v>
      </c>
      <c r="J45" s="273">
        <v>110074.99</v>
      </c>
      <c r="K45" s="128"/>
      <c r="L45" s="128">
        <v>45912.94</v>
      </c>
      <c r="M45" s="128"/>
      <c r="N45" s="128">
        <v>62</v>
      </c>
      <c r="O45" s="273"/>
      <c r="P45" s="273"/>
      <c r="Q45" s="273"/>
      <c r="R45" s="273">
        <v>1664645.88</v>
      </c>
      <c r="S45" s="100">
        <v>740062.76</v>
      </c>
      <c r="T45" s="100"/>
      <c r="U45" s="100">
        <v>329.81</v>
      </c>
      <c r="V45" s="100"/>
      <c r="W45" s="100">
        <v>769138.6</v>
      </c>
      <c r="X45" s="100">
        <v>8000</v>
      </c>
      <c r="Y45" s="129">
        <v>994263.6</v>
      </c>
      <c r="Z45" s="129"/>
      <c r="AA45" s="129">
        <v>530</v>
      </c>
      <c r="AB45" s="129">
        <v>199160.56</v>
      </c>
      <c r="AC45" s="129">
        <v>123434.56</v>
      </c>
      <c r="AH45" s="99">
        <f t="shared" si="1"/>
        <v>387676.25</v>
      </c>
      <c r="AI45" s="63">
        <f t="shared" si="2"/>
        <v>45974.94</v>
      </c>
      <c r="AJ45" s="64">
        <f t="shared" si="3"/>
        <v>341701.31</v>
      </c>
      <c r="AK45" s="60">
        <f t="shared" si="4"/>
        <v>1517531.17</v>
      </c>
      <c r="AL45" s="59">
        <f t="shared" si="5"/>
        <v>1317388.72</v>
      </c>
      <c r="AM45" s="69">
        <f t="shared" si="6"/>
        <v>200142.44999999995</v>
      </c>
    </row>
    <row r="46" spans="1:39" ht="15" thickBot="1" x14ac:dyDescent="0.25">
      <c r="A46" s="50" t="s">
        <v>378</v>
      </c>
      <c r="B46" s="50" t="s">
        <v>379</v>
      </c>
      <c r="C46" s="88">
        <v>4858</v>
      </c>
      <c r="D46" s="89" t="s">
        <v>731</v>
      </c>
      <c r="E46" s="273" t="s">
        <v>2174</v>
      </c>
      <c r="F46" s="127">
        <v>625543.89</v>
      </c>
      <c r="G46" s="127">
        <v>0</v>
      </c>
      <c r="H46" s="127">
        <v>108553.32</v>
      </c>
      <c r="I46" s="273">
        <v>3210304.19</v>
      </c>
      <c r="J46" s="273">
        <v>97614.25</v>
      </c>
      <c r="K46" s="128">
        <v>0</v>
      </c>
      <c r="L46" s="128">
        <v>88536.33</v>
      </c>
      <c r="M46" s="128"/>
      <c r="N46" s="128">
        <v>230</v>
      </c>
      <c r="O46" s="273"/>
      <c r="P46" s="273"/>
      <c r="Q46" s="273"/>
      <c r="R46" s="273">
        <v>349948.56</v>
      </c>
      <c r="S46" s="100">
        <v>1318508.97</v>
      </c>
      <c r="T46" s="100">
        <v>210690</v>
      </c>
      <c r="U46" s="100">
        <v>1057.77</v>
      </c>
      <c r="V46" s="100"/>
      <c r="W46" s="100">
        <v>596689.4</v>
      </c>
      <c r="X46" s="100">
        <v>10500</v>
      </c>
      <c r="Y46" s="129">
        <v>1120025.3999999999</v>
      </c>
      <c r="Z46" s="129"/>
      <c r="AA46" s="129"/>
      <c r="AB46" s="129">
        <v>427437.5</v>
      </c>
      <c r="AC46" s="129">
        <v>139754.06</v>
      </c>
      <c r="AH46" s="99">
        <f t="shared" si="1"/>
        <v>734097.21</v>
      </c>
      <c r="AI46" s="63">
        <f t="shared" si="2"/>
        <v>88766.33</v>
      </c>
      <c r="AJ46" s="64">
        <f t="shared" si="3"/>
        <v>645330.88</v>
      </c>
      <c r="AK46" s="60">
        <f t="shared" si="4"/>
        <v>2137446.14</v>
      </c>
      <c r="AL46" s="59">
        <f t="shared" si="5"/>
        <v>1687216.96</v>
      </c>
      <c r="AM46" s="69">
        <f t="shared" si="6"/>
        <v>450229.18000000017</v>
      </c>
    </row>
    <row r="47" spans="1:39" ht="15" thickBot="1" x14ac:dyDescent="0.25">
      <c r="A47" s="50" t="s">
        <v>378</v>
      </c>
      <c r="B47" s="50" t="s">
        <v>379</v>
      </c>
      <c r="C47" s="88">
        <v>3450</v>
      </c>
      <c r="D47" s="89" t="s">
        <v>732</v>
      </c>
      <c r="E47" s="273" t="s">
        <v>2175</v>
      </c>
      <c r="F47" s="127">
        <v>651395.55000000005</v>
      </c>
      <c r="G47" s="127">
        <v>0</v>
      </c>
      <c r="H47" s="127">
        <v>92350.54</v>
      </c>
      <c r="I47" s="273">
        <v>670812.19999999995</v>
      </c>
      <c r="J47" s="273">
        <v>98884.83</v>
      </c>
      <c r="K47" s="128"/>
      <c r="L47" s="128">
        <v>47393.27</v>
      </c>
      <c r="M47" s="128"/>
      <c r="N47" s="128">
        <v>321.62</v>
      </c>
      <c r="O47" s="273"/>
      <c r="P47" s="273"/>
      <c r="Q47" s="273"/>
      <c r="R47" s="273">
        <v>1610762.41</v>
      </c>
      <c r="S47" s="100">
        <v>1235349.26</v>
      </c>
      <c r="T47" s="100">
        <v>120000</v>
      </c>
      <c r="U47" s="100">
        <v>692.55</v>
      </c>
      <c r="V47" s="100"/>
      <c r="W47" s="100">
        <v>655264.1</v>
      </c>
      <c r="X47" s="100">
        <v>87500</v>
      </c>
      <c r="Y47" s="129">
        <v>1046664.1</v>
      </c>
      <c r="Z47" s="129"/>
      <c r="AA47" s="129"/>
      <c r="AB47" s="129">
        <v>347158.44</v>
      </c>
      <c r="AC47" s="129">
        <v>114602.03</v>
      </c>
      <c r="AH47" s="99">
        <f t="shared" si="1"/>
        <v>743746.09000000008</v>
      </c>
      <c r="AI47" s="63">
        <f t="shared" si="2"/>
        <v>47714.89</v>
      </c>
      <c r="AJ47" s="64">
        <f t="shared" si="3"/>
        <v>696031.20000000007</v>
      </c>
      <c r="AK47" s="60">
        <f t="shared" si="4"/>
        <v>2098805.91</v>
      </c>
      <c r="AL47" s="59">
        <f t="shared" si="5"/>
        <v>1508424.57</v>
      </c>
      <c r="AM47" s="69">
        <f t="shared" si="6"/>
        <v>590381.34000000008</v>
      </c>
    </row>
    <row r="48" spans="1:39" ht="15" thickBot="1" x14ac:dyDescent="0.25">
      <c r="A48" s="50" t="s">
        <v>378</v>
      </c>
      <c r="B48" s="50" t="s">
        <v>379</v>
      </c>
      <c r="C48" s="88">
        <v>2633</v>
      </c>
      <c r="D48" s="89" t="s">
        <v>733</v>
      </c>
      <c r="E48" s="273" t="s">
        <v>2176</v>
      </c>
      <c r="F48" s="127">
        <v>637417.55000000005</v>
      </c>
      <c r="G48" s="127">
        <v>0</v>
      </c>
      <c r="H48" s="127">
        <v>94030.18</v>
      </c>
      <c r="I48" s="273">
        <v>727541.14</v>
      </c>
      <c r="J48" s="273">
        <v>84821.42</v>
      </c>
      <c r="K48" s="128">
        <v>0</v>
      </c>
      <c r="L48" s="128">
        <v>53626.2</v>
      </c>
      <c r="M48" s="128"/>
      <c r="N48" s="128">
        <v>0</v>
      </c>
      <c r="O48" s="273"/>
      <c r="P48" s="273"/>
      <c r="Q48" s="273"/>
      <c r="R48" s="273">
        <v>2707380.46</v>
      </c>
      <c r="S48" s="100">
        <v>1251114.52</v>
      </c>
      <c r="T48" s="100">
        <v>120000</v>
      </c>
      <c r="U48" s="100">
        <v>752.93</v>
      </c>
      <c r="V48" s="100"/>
      <c r="W48" s="100">
        <v>771622.3</v>
      </c>
      <c r="X48" s="100">
        <v>15720</v>
      </c>
      <c r="Y48" s="129">
        <v>1211322.3</v>
      </c>
      <c r="Z48" s="129"/>
      <c r="AA48" s="129"/>
      <c r="AB48" s="129">
        <v>425844.69</v>
      </c>
      <c r="AC48" s="129">
        <v>128195.77</v>
      </c>
      <c r="AF48" s="129">
        <v>750</v>
      </c>
      <c r="AH48" s="99">
        <f t="shared" si="1"/>
        <v>731447.73</v>
      </c>
      <c r="AI48" s="63">
        <f t="shared" si="2"/>
        <v>53626.2</v>
      </c>
      <c r="AJ48" s="64">
        <f t="shared" si="3"/>
        <v>677821.53</v>
      </c>
      <c r="AK48" s="60">
        <f t="shared" si="4"/>
        <v>2159209.75</v>
      </c>
      <c r="AL48" s="59">
        <f t="shared" si="5"/>
        <v>1766112.76</v>
      </c>
      <c r="AM48" s="69">
        <f t="shared" si="6"/>
        <v>393096.99</v>
      </c>
    </row>
    <row r="49" spans="1:39" ht="15" thickBot="1" x14ac:dyDescent="0.25">
      <c r="A49" s="50" t="s">
        <v>378</v>
      </c>
      <c r="B49" s="50" t="s">
        <v>379</v>
      </c>
      <c r="C49" s="88">
        <v>1642</v>
      </c>
      <c r="D49" s="89" t="s">
        <v>734</v>
      </c>
      <c r="E49" s="273" t="s">
        <v>2249</v>
      </c>
      <c r="F49" s="127">
        <v>518876.15999999997</v>
      </c>
      <c r="G49" s="127">
        <v>0</v>
      </c>
      <c r="H49" s="127">
        <v>18628.18</v>
      </c>
      <c r="I49" s="273">
        <v>659496.98</v>
      </c>
      <c r="J49" s="273">
        <v>186510.5</v>
      </c>
      <c r="K49" s="128"/>
      <c r="L49" s="128">
        <v>20768.98</v>
      </c>
      <c r="M49" s="128"/>
      <c r="N49" s="128">
        <v>0</v>
      </c>
      <c r="O49" s="273"/>
      <c r="P49" s="273"/>
      <c r="Q49" s="273">
        <v>99</v>
      </c>
      <c r="R49" s="273">
        <v>2321309.19</v>
      </c>
      <c r="S49" s="100">
        <v>570421.18999999994</v>
      </c>
      <c r="T49" s="100"/>
      <c r="U49" s="100">
        <v>999.16</v>
      </c>
      <c r="V49" s="100"/>
      <c r="W49" s="100">
        <v>513802.29</v>
      </c>
      <c r="X49" s="100">
        <v>5000</v>
      </c>
      <c r="Y49" s="129">
        <v>591982.29</v>
      </c>
      <c r="Z49" s="129"/>
      <c r="AA49" s="129"/>
      <c r="AB49" s="129">
        <v>283314.11</v>
      </c>
      <c r="AC49" s="129">
        <v>111092.79</v>
      </c>
      <c r="AH49" s="99">
        <f t="shared" si="1"/>
        <v>537504.34</v>
      </c>
      <c r="AI49" s="63">
        <f t="shared" si="2"/>
        <v>20768.98</v>
      </c>
      <c r="AJ49" s="64">
        <f t="shared" si="3"/>
        <v>516735.36</v>
      </c>
      <c r="AK49" s="60">
        <f t="shared" si="4"/>
        <v>1090222.6399999999</v>
      </c>
      <c r="AL49" s="59">
        <f t="shared" si="5"/>
        <v>986389.19000000006</v>
      </c>
      <c r="AM49" s="69">
        <f t="shared" si="6"/>
        <v>103833.44999999984</v>
      </c>
    </row>
    <row r="50" spans="1:39" ht="15" thickBot="1" x14ac:dyDescent="0.25">
      <c r="A50" s="50" t="s">
        <v>378</v>
      </c>
      <c r="B50" s="50" t="s">
        <v>379</v>
      </c>
      <c r="C50" s="88">
        <v>2100</v>
      </c>
      <c r="D50" s="89" t="s">
        <v>735</v>
      </c>
      <c r="E50" s="273" t="s">
        <v>2259</v>
      </c>
      <c r="F50" s="127">
        <v>1062540.99</v>
      </c>
      <c r="G50" s="127">
        <v>0</v>
      </c>
      <c r="H50" s="127">
        <v>38611.54</v>
      </c>
      <c r="I50" s="273">
        <v>459768.86</v>
      </c>
      <c r="J50" s="273">
        <v>161557.41</v>
      </c>
      <c r="K50" s="128"/>
      <c r="L50" s="128">
        <v>63090.83</v>
      </c>
      <c r="M50" s="128"/>
      <c r="N50" s="128"/>
      <c r="O50" s="273"/>
      <c r="P50" s="273"/>
      <c r="Q50" s="273">
        <v>4840.9399999999996</v>
      </c>
      <c r="R50" s="273">
        <v>991778.49</v>
      </c>
      <c r="S50" s="100">
        <v>549911.4</v>
      </c>
      <c r="T50" s="100">
        <v>185570</v>
      </c>
      <c r="U50" s="100">
        <v>1971.53</v>
      </c>
      <c r="V50" s="100"/>
      <c r="W50" s="100">
        <v>161772</v>
      </c>
      <c r="X50" s="100">
        <v>10500</v>
      </c>
      <c r="Y50" s="129">
        <v>268297</v>
      </c>
      <c r="Z50" s="129"/>
      <c r="AA50" s="129"/>
      <c r="AB50" s="129">
        <v>293065.84000000003</v>
      </c>
      <c r="AC50" s="129">
        <v>66866.22</v>
      </c>
      <c r="AF50" s="129">
        <v>88000</v>
      </c>
      <c r="AH50" s="99">
        <f t="shared" si="1"/>
        <v>1101152.53</v>
      </c>
      <c r="AI50" s="63">
        <f t="shared" si="2"/>
        <v>63090.83</v>
      </c>
      <c r="AJ50" s="64">
        <f t="shared" si="3"/>
        <v>1038061.7000000001</v>
      </c>
      <c r="AK50" s="60">
        <f t="shared" si="4"/>
        <v>909724.93</v>
      </c>
      <c r="AL50" s="59">
        <f t="shared" si="5"/>
        <v>716229.06</v>
      </c>
      <c r="AM50" s="69">
        <f t="shared" si="6"/>
        <v>193495.87</v>
      </c>
    </row>
    <row r="51" spans="1:39" ht="15" thickBot="1" x14ac:dyDescent="0.25">
      <c r="A51" s="50" t="s">
        <v>378</v>
      </c>
      <c r="B51" s="50" t="s">
        <v>379</v>
      </c>
      <c r="C51" s="88">
        <v>1785</v>
      </c>
      <c r="D51" s="89" t="s">
        <v>736</v>
      </c>
      <c r="E51" s="273" t="s">
        <v>2260</v>
      </c>
      <c r="F51" s="127">
        <v>252013.08</v>
      </c>
      <c r="G51" s="127">
        <v>0</v>
      </c>
      <c r="H51" s="127">
        <v>66489.56</v>
      </c>
      <c r="I51" s="273">
        <v>2893466.65</v>
      </c>
      <c r="J51" s="273">
        <v>110205.89</v>
      </c>
      <c r="K51" s="128"/>
      <c r="L51" s="128">
        <v>14918.44</v>
      </c>
      <c r="M51" s="128"/>
      <c r="N51" s="128">
        <v>7100</v>
      </c>
      <c r="O51" s="273"/>
      <c r="P51" s="273"/>
      <c r="Q51" s="273">
        <v>-8.77</v>
      </c>
      <c r="R51" s="273">
        <v>667821.93000000005</v>
      </c>
      <c r="S51" s="100">
        <v>640597.67000000004</v>
      </c>
      <c r="T51" s="100">
        <v>57000</v>
      </c>
      <c r="U51" s="100">
        <v>404.95</v>
      </c>
      <c r="V51" s="100"/>
      <c r="W51" s="100">
        <v>622618.43999999994</v>
      </c>
      <c r="X51" s="100">
        <v>10500</v>
      </c>
      <c r="Y51" s="129">
        <v>728088.44</v>
      </c>
      <c r="Z51" s="129"/>
      <c r="AA51" s="129"/>
      <c r="AB51" s="129">
        <v>227168.32</v>
      </c>
      <c r="AC51" s="129">
        <v>136941.93</v>
      </c>
      <c r="AH51" s="99">
        <f t="shared" si="1"/>
        <v>318502.64</v>
      </c>
      <c r="AI51" s="63">
        <f t="shared" si="2"/>
        <v>22018.440000000002</v>
      </c>
      <c r="AJ51" s="64">
        <f t="shared" si="3"/>
        <v>296484.2</v>
      </c>
      <c r="AK51" s="60">
        <f t="shared" si="4"/>
        <v>1331121.06</v>
      </c>
      <c r="AL51" s="59">
        <f t="shared" si="5"/>
        <v>1092198.69</v>
      </c>
      <c r="AM51" s="69">
        <f t="shared" si="6"/>
        <v>238922.37000000011</v>
      </c>
    </row>
    <row r="52" spans="1:39" ht="15" thickBot="1" x14ac:dyDescent="0.25">
      <c r="A52" s="50" t="s">
        <v>370</v>
      </c>
      <c r="B52" s="50" t="s">
        <v>383</v>
      </c>
      <c r="C52" s="88">
        <v>1114</v>
      </c>
      <c r="D52" s="89" t="s">
        <v>737</v>
      </c>
      <c r="E52" s="273" t="s">
        <v>2177</v>
      </c>
      <c r="F52" s="127">
        <v>457778.64</v>
      </c>
      <c r="G52" s="127">
        <v>37229</v>
      </c>
      <c r="H52" s="127">
        <v>11689.47</v>
      </c>
      <c r="I52" s="273">
        <v>966208.87</v>
      </c>
      <c r="J52" s="273">
        <v>229348.01</v>
      </c>
      <c r="K52" s="128">
        <v>10600</v>
      </c>
      <c r="L52" s="128">
        <v>9341.08</v>
      </c>
      <c r="M52" s="128"/>
      <c r="N52" s="128">
        <v>2458</v>
      </c>
      <c r="O52" s="273"/>
      <c r="P52" s="273"/>
      <c r="Q52" s="273"/>
      <c r="R52" s="273">
        <v>2139773.89</v>
      </c>
      <c r="S52" s="100">
        <v>504829.36</v>
      </c>
      <c r="T52" s="100"/>
      <c r="U52" s="100">
        <v>653.87</v>
      </c>
      <c r="V52" s="100"/>
      <c r="W52" s="100">
        <v>273787.5</v>
      </c>
      <c r="Y52" s="129">
        <v>273787.5</v>
      </c>
      <c r="Z52" s="129"/>
      <c r="AA52" s="129"/>
      <c r="AB52" s="129">
        <v>163988.07</v>
      </c>
      <c r="AC52" s="129">
        <v>127070.99</v>
      </c>
      <c r="AH52" s="99">
        <f t="shared" si="1"/>
        <v>506697.11</v>
      </c>
      <c r="AI52" s="63">
        <f t="shared" si="2"/>
        <v>22399.08</v>
      </c>
      <c r="AJ52" s="64">
        <f t="shared" si="3"/>
        <v>484298.02999999997</v>
      </c>
      <c r="AK52" s="60">
        <f t="shared" si="4"/>
        <v>779270.73</v>
      </c>
      <c r="AL52" s="59">
        <f t="shared" si="5"/>
        <v>564846.56000000006</v>
      </c>
      <c r="AM52" s="69">
        <f t="shared" si="6"/>
        <v>214424.16999999993</v>
      </c>
    </row>
    <row r="53" spans="1:39" ht="15" thickBot="1" x14ac:dyDescent="0.25">
      <c r="A53" s="50" t="s">
        <v>370</v>
      </c>
      <c r="B53" s="50" t="s">
        <v>383</v>
      </c>
      <c r="C53" s="88">
        <v>595</v>
      </c>
      <c r="D53" s="89" t="s">
        <v>738</v>
      </c>
      <c r="E53" s="273" t="s">
        <v>2178</v>
      </c>
      <c r="F53" s="127">
        <v>646535.72</v>
      </c>
      <c r="G53" s="127">
        <v>74629</v>
      </c>
      <c r="H53" s="127">
        <v>7583.24</v>
      </c>
      <c r="I53" s="273">
        <v>428404.28</v>
      </c>
      <c r="J53" s="273">
        <v>144044.45000000001</v>
      </c>
      <c r="K53" s="128">
        <v>5500</v>
      </c>
      <c r="L53" s="128">
        <v>7200.25</v>
      </c>
      <c r="M53" s="128"/>
      <c r="N53" s="128">
        <v>972</v>
      </c>
      <c r="O53" s="273"/>
      <c r="P53" s="273"/>
      <c r="Q53" s="273"/>
      <c r="R53" s="273">
        <v>293207.49</v>
      </c>
      <c r="S53" s="100">
        <v>455629.43</v>
      </c>
      <c r="T53" s="100"/>
      <c r="U53" s="100">
        <v>1030.9000000000001</v>
      </c>
      <c r="V53" s="100"/>
      <c r="W53" s="100">
        <v>193777.5</v>
      </c>
      <c r="Y53" s="129">
        <v>193777.5</v>
      </c>
      <c r="Z53" s="129"/>
      <c r="AA53" s="129"/>
      <c r="AB53" s="129">
        <v>138840.70000000001</v>
      </c>
      <c r="AC53" s="129">
        <v>51260.56</v>
      </c>
      <c r="AF53" s="129">
        <v>20400</v>
      </c>
      <c r="AH53" s="99">
        <f t="shared" si="1"/>
        <v>728747.96</v>
      </c>
      <c r="AI53" s="63">
        <f t="shared" si="2"/>
        <v>13672.25</v>
      </c>
      <c r="AJ53" s="64">
        <f t="shared" si="3"/>
        <v>715075.71</v>
      </c>
      <c r="AK53" s="60">
        <f t="shared" si="4"/>
        <v>650437.83000000007</v>
      </c>
      <c r="AL53" s="59">
        <f t="shared" si="5"/>
        <v>404278.76</v>
      </c>
      <c r="AM53" s="69">
        <f t="shared" si="6"/>
        <v>246159.07000000007</v>
      </c>
    </row>
    <row r="54" spans="1:39" ht="15" thickBot="1" x14ac:dyDescent="0.25">
      <c r="A54" s="50" t="s">
        <v>370</v>
      </c>
      <c r="B54" s="50" t="s">
        <v>383</v>
      </c>
      <c r="C54" s="88">
        <v>1925</v>
      </c>
      <c r="D54" s="89" t="s">
        <v>739</v>
      </c>
      <c r="E54" s="273" t="s">
        <v>2179</v>
      </c>
      <c r="F54" s="127">
        <v>438200.52</v>
      </c>
      <c r="G54" s="127">
        <v>41910</v>
      </c>
      <c r="H54" s="127">
        <v>9802.43</v>
      </c>
      <c r="I54" s="273">
        <v>1001984.43</v>
      </c>
      <c r="J54" s="273">
        <v>190410.85</v>
      </c>
      <c r="K54" s="128">
        <v>2743</v>
      </c>
      <c r="L54" s="128">
        <v>25430.13</v>
      </c>
      <c r="M54" s="128"/>
      <c r="N54" s="128">
        <v>10503.08</v>
      </c>
      <c r="O54" s="273"/>
      <c r="P54" s="273"/>
      <c r="Q54" s="273"/>
      <c r="R54" s="273">
        <v>1946315.03</v>
      </c>
      <c r="S54" s="100">
        <v>937983.69</v>
      </c>
      <c r="T54" s="100"/>
      <c r="U54" s="100">
        <v>795.22</v>
      </c>
      <c r="V54" s="100"/>
      <c r="W54" s="100">
        <v>422755</v>
      </c>
      <c r="Y54" s="129">
        <v>612525</v>
      </c>
      <c r="Z54" s="129"/>
      <c r="AA54" s="129"/>
      <c r="AB54" s="129">
        <v>293435.83</v>
      </c>
      <c r="AC54" s="129">
        <v>121058.94</v>
      </c>
      <c r="AH54" s="99">
        <f t="shared" si="1"/>
        <v>489912.95</v>
      </c>
      <c r="AI54" s="63">
        <f t="shared" si="2"/>
        <v>38676.21</v>
      </c>
      <c r="AJ54" s="64">
        <f t="shared" si="3"/>
        <v>451236.74</v>
      </c>
      <c r="AK54" s="60">
        <f t="shared" si="4"/>
        <v>1361533.91</v>
      </c>
      <c r="AL54" s="59">
        <f t="shared" si="5"/>
        <v>1027019.77</v>
      </c>
      <c r="AM54" s="69">
        <f t="shared" si="6"/>
        <v>334514.1399999999</v>
      </c>
    </row>
    <row r="55" spans="1:39" ht="15" thickBot="1" x14ac:dyDescent="0.25">
      <c r="A55" s="50" t="s">
        <v>370</v>
      </c>
      <c r="B55" s="50" t="s">
        <v>383</v>
      </c>
      <c r="C55" s="88">
        <v>3610</v>
      </c>
      <c r="D55" s="89" t="s">
        <v>740</v>
      </c>
      <c r="E55" s="273" t="s">
        <v>2180</v>
      </c>
      <c r="F55" s="127">
        <v>1067449.92</v>
      </c>
      <c r="G55" s="127">
        <v>161558.5</v>
      </c>
      <c r="H55" s="127">
        <v>77623.3</v>
      </c>
      <c r="I55" s="273">
        <v>934727.95</v>
      </c>
      <c r="J55" s="273">
        <v>206362.73</v>
      </c>
      <c r="K55" s="128">
        <v>36600</v>
      </c>
      <c r="L55" s="128">
        <v>37032.93</v>
      </c>
      <c r="M55" s="128"/>
      <c r="N55" s="128">
        <v>6096.81</v>
      </c>
      <c r="O55" s="273"/>
      <c r="P55" s="273"/>
      <c r="Q55" s="273">
        <v>3000</v>
      </c>
      <c r="R55" s="273">
        <v>2217512.62</v>
      </c>
      <c r="S55" s="100">
        <v>1619519.4</v>
      </c>
      <c r="T55" s="100"/>
      <c r="U55" s="100">
        <v>1320.44</v>
      </c>
      <c r="V55" s="100"/>
      <c r="W55" s="100">
        <v>604655</v>
      </c>
      <c r="Y55" s="129">
        <v>846775</v>
      </c>
      <c r="Z55" s="129"/>
      <c r="AA55" s="129"/>
      <c r="AB55" s="129">
        <v>414747.74</v>
      </c>
      <c r="AC55" s="129">
        <v>119639.13</v>
      </c>
      <c r="AF55" s="129">
        <v>22600</v>
      </c>
      <c r="AH55" s="99">
        <f t="shared" si="1"/>
        <v>1306631.72</v>
      </c>
      <c r="AI55" s="63">
        <f t="shared" si="2"/>
        <v>79729.739999999991</v>
      </c>
      <c r="AJ55" s="64">
        <f t="shared" si="3"/>
        <v>1226901.98</v>
      </c>
      <c r="AK55" s="60">
        <f t="shared" si="4"/>
        <v>2225494.84</v>
      </c>
      <c r="AL55" s="59">
        <f t="shared" si="5"/>
        <v>1403761.87</v>
      </c>
      <c r="AM55" s="69">
        <f t="shared" si="6"/>
        <v>821732.96999999974</v>
      </c>
    </row>
    <row r="56" spans="1:39" ht="15" thickBot="1" x14ac:dyDescent="0.25">
      <c r="A56" s="50" t="s">
        <v>370</v>
      </c>
      <c r="B56" s="50" t="s">
        <v>383</v>
      </c>
      <c r="C56" s="88">
        <v>4226</v>
      </c>
      <c r="D56" s="89" t="s">
        <v>741</v>
      </c>
      <c r="E56" s="273" t="s">
        <v>2181</v>
      </c>
      <c r="F56" s="127">
        <v>616099.99</v>
      </c>
      <c r="G56" s="127">
        <v>77263.5</v>
      </c>
      <c r="H56" s="127">
        <v>78361.539999999994</v>
      </c>
      <c r="I56" s="273">
        <v>917906.63</v>
      </c>
      <c r="J56" s="273">
        <v>188440.16</v>
      </c>
      <c r="K56" s="128">
        <v>5700</v>
      </c>
      <c r="L56" s="128">
        <v>33212.769999999997</v>
      </c>
      <c r="M56" s="128"/>
      <c r="N56" s="128">
        <v>8261</v>
      </c>
      <c r="O56" s="273"/>
      <c r="P56" s="273"/>
      <c r="Q56" s="273"/>
      <c r="R56" s="273">
        <v>1921030.3</v>
      </c>
      <c r="S56" s="100">
        <v>1203578.27</v>
      </c>
      <c r="T56" s="100"/>
      <c r="U56" s="100">
        <v>911</v>
      </c>
      <c r="V56" s="100"/>
      <c r="W56" s="100">
        <v>421582.5</v>
      </c>
      <c r="Y56" s="129">
        <v>640822.5</v>
      </c>
      <c r="Z56" s="129"/>
      <c r="AA56" s="129"/>
      <c r="AB56" s="129">
        <v>393439.42</v>
      </c>
      <c r="AC56" s="129">
        <v>138913.85999999999</v>
      </c>
      <c r="AH56" s="99">
        <f t="shared" si="1"/>
        <v>771725.03</v>
      </c>
      <c r="AI56" s="63">
        <f t="shared" si="2"/>
        <v>47173.77</v>
      </c>
      <c r="AJ56" s="64">
        <f t="shared" si="3"/>
        <v>724551.26</v>
      </c>
      <c r="AK56" s="60">
        <f t="shared" si="4"/>
        <v>1626071.77</v>
      </c>
      <c r="AL56" s="59">
        <f t="shared" si="5"/>
        <v>1173175.7799999998</v>
      </c>
      <c r="AM56" s="69">
        <f t="shared" si="6"/>
        <v>452895.99000000022</v>
      </c>
    </row>
    <row r="57" spans="1:39" ht="15" thickBot="1" x14ac:dyDescent="0.25">
      <c r="A57" s="50" t="s">
        <v>370</v>
      </c>
      <c r="B57" s="50" t="s">
        <v>383</v>
      </c>
      <c r="C57" s="88">
        <v>2265</v>
      </c>
      <c r="D57" s="89" t="s">
        <v>742</v>
      </c>
      <c r="E57" s="273" t="s">
        <v>2182</v>
      </c>
      <c r="F57" s="127">
        <v>645836.74</v>
      </c>
      <c r="G57" s="127">
        <v>29632</v>
      </c>
      <c r="H57" s="127">
        <v>24542</v>
      </c>
      <c r="I57" s="273">
        <v>840106.36</v>
      </c>
      <c r="J57" s="273">
        <v>258230.27</v>
      </c>
      <c r="K57" s="128">
        <v>13500</v>
      </c>
      <c r="L57" s="128">
        <v>31037.89</v>
      </c>
      <c r="M57" s="128"/>
      <c r="N57" s="128">
        <v>2908</v>
      </c>
      <c r="O57" s="273"/>
      <c r="P57" s="273"/>
      <c r="Q57" s="273">
        <v>-16.75</v>
      </c>
      <c r="R57" s="273">
        <v>1915444.77</v>
      </c>
      <c r="S57" s="100">
        <v>993931.7</v>
      </c>
      <c r="T57" s="100">
        <v>33092</v>
      </c>
      <c r="U57" s="100">
        <v>1118.97</v>
      </c>
      <c r="V57" s="100"/>
      <c r="W57" s="100">
        <v>568415</v>
      </c>
      <c r="Y57" s="129">
        <v>680135</v>
      </c>
      <c r="Z57" s="129"/>
      <c r="AA57" s="129"/>
      <c r="AB57" s="129">
        <v>488005.75</v>
      </c>
      <c r="AC57" s="129">
        <v>154139.70000000001</v>
      </c>
      <c r="AH57" s="99">
        <f t="shared" si="1"/>
        <v>700010.74</v>
      </c>
      <c r="AI57" s="63">
        <f t="shared" si="2"/>
        <v>47445.89</v>
      </c>
      <c r="AJ57" s="64">
        <f t="shared" si="3"/>
        <v>652564.85</v>
      </c>
      <c r="AK57" s="60">
        <f t="shared" si="4"/>
        <v>1596557.67</v>
      </c>
      <c r="AL57" s="59">
        <f t="shared" si="5"/>
        <v>1322280.45</v>
      </c>
      <c r="AM57" s="69">
        <f t="shared" si="6"/>
        <v>274277.21999999997</v>
      </c>
    </row>
    <row r="58" spans="1:39" ht="15" thickBot="1" x14ac:dyDescent="0.25">
      <c r="A58" s="50" t="s">
        <v>370</v>
      </c>
      <c r="B58" s="50" t="s">
        <v>383</v>
      </c>
      <c r="C58" s="88">
        <v>1848</v>
      </c>
      <c r="D58" s="89" t="s">
        <v>743</v>
      </c>
      <c r="E58" s="273" t="s">
        <v>2183</v>
      </c>
      <c r="F58" s="127">
        <v>760825.43</v>
      </c>
      <c r="G58" s="127">
        <v>41023.5</v>
      </c>
      <c r="H58" s="127">
        <v>18114.96</v>
      </c>
      <c r="I58" s="273">
        <v>649354.81000000006</v>
      </c>
      <c r="J58" s="273">
        <v>208022.86</v>
      </c>
      <c r="K58" s="128">
        <v>12884</v>
      </c>
      <c r="L58" s="128">
        <v>19188.28</v>
      </c>
      <c r="M58" s="128"/>
      <c r="N58" s="128">
        <v>1977</v>
      </c>
      <c r="O58" s="273"/>
      <c r="P58" s="273"/>
      <c r="Q58" s="273">
        <v>-34.880000000000003</v>
      </c>
      <c r="R58" s="273">
        <v>1650781.62</v>
      </c>
      <c r="S58" s="100">
        <v>977680.07</v>
      </c>
      <c r="T58" s="100">
        <v>20188</v>
      </c>
      <c r="U58" s="100">
        <v>819.39</v>
      </c>
      <c r="V58" s="100"/>
      <c r="W58" s="100">
        <v>219540</v>
      </c>
      <c r="Y58" s="129">
        <v>392860</v>
      </c>
      <c r="Z58" s="129"/>
      <c r="AA58" s="129"/>
      <c r="AB58" s="129">
        <v>289341.49</v>
      </c>
      <c r="AC58" s="129">
        <v>124301.88</v>
      </c>
      <c r="AH58" s="99">
        <f t="shared" si="1"/>
        <v>819963.89</v>
      </c>
      <c r="AI58" s="63">
        <f t="shared" si="2"/>
        <v>34049.279999999999</v>
      </c>
      <c r="AJ58" s="64">
        <f t="shared" si="3"/>
        <v>785914.61</v>
      </c>
      <c r="AK58" s="60">
        <f t="shared" si="4"/>
        <v>1218227.46</v>
      </c>
      <c r="AL58" s="59">
        <f t="shared" si="5"/>
        <v>806503.37</v>
      </c>
      <c r="AM58" s="69">
        <f t="shared" si="6"/>
        <v>411724.08999999997</v>
      </c>
    </row>
    <row r="59" spans="1:39" ht="15" thickBot="1" x14ac:dyDescent="0.25">
      <c r="A59" s="50" t="s">
        <v>370</v>
      </c>
      <c r="B59" s="50" t="s">
        <v>383</v>
      </c>
      <c r="C59" s="88">
        <v>1945</v>
      </c>
      <c r="D59" s="89" t="s">
        <v>744</v>
      </c>
      <c r="E59" s="273" t="s">
        <v>2184</v>
      </c>
      <c r="F59" s="127">
        <v>369622.54</v>
      </c>
      <c r="G59" s="127">
        <v>64119</v>
      </c>
      <c r="H59" s="127">
        <v>28709.05</v>
      </c>
      <c r="I59" s="273">
        <v>1039420.82</v>
      </c>
      <c r="J59" s="273">
        <v>208638.4</v>
      </c>
      <c r="K59" s="128">
        <v>7724</v>
      </c>
      <c r="L59" s="128">
        <v>23773.97</v>
      </c>
      <c r="M59" s="128"/>
      <c r="N59" s="128">
        <v>1471.71</v>
      </c>
      <c r="O59" s="273"/>
      <c r="P59" s="273"/>
      <c r="Q59" s="273"/>
      <c r="R59" s="273">
        <v>2032099.69</v>
      </c>
      <c r="S59" s="100">
        <v>988817.46</v>
      </c>
      <c r="T59" s="100"/>
      <c r="U59" s="100">
        <v>361.01</v>
      </c>
      <c r="V59" s="100"/>
      <c r="W59" s="100">
        <v>271057.5</v>
      </c>
      <c r="Y59" s="129">
        <v>553247.5</v>
      </c>
      <c r="Z59" s="129"/>
      <c r="AA59" s="129"/>
      <c r="AB59" s="129">
        <v>237586.62</v>
      </c>
      <c r="AC59" s="129">
        <v>134296.29</v>
      </c>
      <c r="AH59" s="99">
        <f t="shared" si="1"/>
        <v>462450.58999999997</v>
      </c>
      <c r="AI59" s="63">
        <f t="shared" si="2"/>
        <v>32969.68</v>
      </c>
      <c r="AJ59" s="64">
        <f t="shared" si="3"/>
        <v>429480.91</v>
      </c>
      <c r="AK59" s="60">
        <f t="shared" si="4"/>
        <v>1260235.97</v>
      </c>
      <c r="AL59" s="59">
        <f t="shared" si="5"/>
        <v>925130.41</v>
      </c>
      <c r="AM59" s="69">
        <f t="shared" si="6"/>
        <v>335105.55999999994</v>
      </c>
    </row>
    <row r="60" spans="1:39" ht="15" thickBot="1" x14ac:dyDescent="0.25">
      <c r="A60" s="50" t="s">
        <v>370</v>
      </c>
      <c r="B60" s="50" t="s">
        <v>383</v>
      </c>
      <c r="C60" s="88">
        <v>4776</v>
      </c>
      <c r="D60" s="89" t="s">
        <v>745</v>
      </c>
      <c r="E60" s="273" t="s">
        <v>2185</v>
      </c>
      <c r="F60" s="127">
        <v>583922.71</v>
      </c>
      <c r="G60" s="127">
        <v>127782</v>
      </c>
      <c r="H60" s="127">
        <v>28154</v>
      </c>
      <c r="I60" s="273">
        <v>1597996.91</v>
      </c>
      <c r="J60" s="273">
        <v>229148.88</v>
      </c>
      <c r="K60" s="128">
        <v>15900</v>
      </c>
      <c r="L60" s="128">
        <v>39705.5</v>
      </c>
      <c r="M60" s="128"/>
      <c r="N60" s="128">
        <v>7076</v>
      </c>
      <c r="O60" s="273"/>
      <c r="P60" s="273"/>
      <c r="Q60" s="273">
        <v>-5033.16</v>
      </c>
      <c r="R60" s="273">
        <v>1174038.5</v>
      </c>
      <c r="S60" s="100">
        <v>1600874.62</v>
      </c>
      <c r="T60" s="100"/>
      <c r="U60" s="100">
        <v>807.2</v>
      </c>
      <c r="V60" s="100"/>
      <c r="W60" s="100">
        <v>375007.5</v>
      </c>
      <c r="Y60" s="129">
        <v>711357.5</v>
      </c>
      <c r="Z60" s="129"/>
      <c r="AA60" s="129">
        <v>7844</v>
      </c>
      <c r="AB60" s="129">
        <v>532177.65</v>
      </c>
      <c r="AC60" s="129">
        <v>149935.9</v>
      </c>
      <c r="AH60" s="99">
        <f t="shared" si="1"/>
        <v>739858.71</v>
      </c>
      <c r="AI60" s="63">
        <f t="shared" si="2"/>
        <v>62681.5</v>
      </c>
      <c r="AJ60" s="64">
        <f t="shared" si="3"/>
        <v>677177.21</v>
      </c>
      <c r="AK60" s="60">
        <f t="shared" si="4"/>
        <v>1976689.32</v>
      </c>
      <c r="AL60" s="59">
        <f t="shared" si="5"/>
        <v>1401315.0499999998</v>
      </c>
      <c r="AM60" s="69">
        <f t="shared" si="6"/>
        <v>575374.27000000025</v>
      </c>
    </row>
    <row r="61" spans="1:39" ht="15" thickBot="1" x14ac:dyDescent="0.25">
      <c r="A61" s="50" t="s">
        <v>370</v>
      </c>
      <c r="B61" s="50" t="s">
        <v>383</v>
      </c>
      <c r="C61" s="88">
        <v>5154</v>
      </c>
      <c r="D61" s="89" t="s">
        <v>746</v>
      </c>
      <c r="E61" s="273" t="s">
        <v>2186</v>
      </c>
      <c r="F61" s="127">
        <v>1588110.88</v>
      </c>
      <c r="G61" s="127">
        <v>347269.5</v>
      </c>
      <c r="H61" s="127">
        <v>75216.87</v>
      </c>
      <c r="I61" s="273">
        <v>1189931.54</v>
      </c>
      <c r="J61" s="273">
        <v>418054.08</v>
      </c>
      <c r="K61" s="128">
        <v>14900</v>
      </c>
      <c r="L61" s="128">
        <v>48862.35</v>
      </c>
      <c r="M61" s="128"/>
      <c r="N61" s="128">
        <v>7867.18</v>
      </c>
      <c r="O61" s="273"/>
      <c r="P61" s="273"/>
      <c r="Q61" s="273"/>
      <c r="R61" s="273">
        <v>3795531.45</v>
      </c>
      <c r="S61" s="100">
        <v>2077548.88</v>
      </c>
      <c r="T61" s="100">
        <v>164120</v>
      </c>
      <c r="U61" s="100">
        <v>1680.77</v>
      </c>
      <c r="V61" s="100"/>
      <c r="W61" s="100">
        <v>465297.5</v>
      </c>
      <c r="Y61" s="129">
        <v>894167.5</v>
      </c>
      <c r="Z61" s="129"/>
      <c r="AA61" s="129"/>
      <c r="AB61" s="129">
        <v>535873.73</v>
      </c>
      <c r="AC61" s="129">
        <v>223736.59</v>
      </c>
      <c r="AF61" s="129">
        <v>20500</v>
      </c>
      <c r="AH61" s="99">
        <f t="shared" si="1"/>
        <v>2010597.25</v>
      </c>
      <c r="AI61" s="63">
        <f t="shared" si="2"/>
        <v>71629.53</v>
      </c>
      <c r="AJ61" s="64">
        <f t="shared" si="3"/>
        <v>1938967.72</v>
      </c>
      <c r="AK61" s="60">
        <f t="shared" si="4"/>
        <v>2708647.15</v>
      </c>
      <c r="AL61" s="59">
        <f t="shared" si="5"/>
        <v>1674277.82</v>
      </c>
      <c r="AM61" s="69">
        <f t="shared" si="6"/>
        <v>1034369.3299999998</v>
      </c>
    </row>
    <row r="62" spans="1:39" ht="15" thickBot="1" x14ac:dyDescent="0.25">
      <c r="A62" s="50" t="s">
        <v>370</v>
      </c>
      <c r="B62" s="50" t="s">
        <v>383</v>
      </c>
      <c r="C62" s="88">
        <v>3300</v>
      </c>
      <c r="D62" s="89" t="s">
        <v>747</v>
      </c>
      <c r="E62" s="273" t="s">
        <v>2187</v>
      </c>
      <c r="F62" s="127">
        <v>374372.1</v>
      </c>
      <c r="G62" s="127">
        <v>100593</v>
      </c>
      <c r="H62" s="127">
        <v>30711.38</v>
      </c>
      <c r="I62" s="273">
        <v>624617.6</v>
      </c>
      <c r="J62" s="273">
        <v>239704.14</v>
      </c>
      <c r="K62" s="128">
        <v>13112</v>
      </c>
      <c r="L62" s="128">
        <v>33295.1</v>
      </c>
      <c r="M62" s="128"/>
      <c r="N62" s="128">
        <v>4532</v>
      </c>
      <c r="O62" s="273"/>
      <c r="P62" s="273"/>
      <c r="Q62" s="273"/>
      <c r="R62" s="273">
        <v>1606269.64</v>
      </c>
      <c r="S62" s="100">
        <v>1079462.98</v>
      </c>
      <c r="T62" s="100"/>
      <c r="U62" s="100">
        <v>455.6</v>
      </c>
      <c r="V62" s="100"/>
      <c r="W62" s="100">
        <v>317327</v>
      </c>
      <c r="X62" s="100">
        <v>20000</v>
      </c>
      <c r="Y62" s="129">
        <v>530677</v>
      </c>
      <c r="Z62" s="129"/>
      <c r="AA62" s="129"/>
      <c r="AB62" s="129">
        <v>487716.71</v>
      </c>
      <c r="AC62" s="129">
        <v>137478.29999999999</v>
      </c>
      <c r="AH62" s="99">
        <f t="shared" si="1"/>
        <v>505676.48</v>
      </c>
      <c r="AI62" s="63">
        <f t="shared" si="2"/>
        <v>50939.1</v>
      </c>
      <c r="AJ62" s="64">
        <f t="shared" si="3"/>
        <v>454737.38</v>
      </c>
      <c r="AK62" s="60">
        <f t="shared" si="4"/>
        <v>1417245.58</v>
      </c>
      <c r="AL62" s="59">
        <f t="shared" si="5"/>
        <v>1155872.01</v>
      </c>
      <c r="AM62" s="69">
        <f t="shared" si="6"/>
        <v>261373.57000000007</v>
      </c>
    </row>
    <row r="63" spans="1:39" ht="15" thickBot="1" x14ac:dyDescent="0.25">
      <c r="A63" s="50" t="s">
        <v>370</v>
      </c>
      <c r="B63" s="50" t="s">
        <v>383</v>
      </c>
      <c r="C63" s="88">
        <v>2046</v>
      </c>
      <c r="D63" s="89" t="s">
        <v>748</v>
      </c>
      <c r="E63" s="273" t="s">
        <v>2188</v>
      </c>
      <c r="F63" s="127">
        <v>479619.74</v>
      </c>
      <c r="G63" s="127">
        <v>140784</v>
      </c>
      <c r="H63" s="127">
        <v>31036.53</v>
      </c>
      <c r="I63" s="273">
        <v>543774.24</v>
      </c>
      <c r="J63" s="273">
        <v>166274.74</v>
      </c>
      <c r="K63" s="128">
        <v>0</v>
      </c>
      <c r="L63" s="128">
        <v>33854.68</v>
      </c>
      <c r="M63" s="128"/>
      <c r="N63" s="128">
        <v>12379.44</v>
      </c>
      <c r="O63" s="273"/>
      <c r="P63" s="273"/>
      <c r="Q63" s="273"/>
      <c r="R63" s="273">
        <v>2640334.33</v>
      </c>
      <c r="S63" s="100">
        <v>907544.88</v>
      </c>
      <c r="T63" s="100"/>
      <c r="U63" s="100">
        <v>628.01</v>
      </c>
      <c r="V63" s="100"/>
      <c r="W63" s="100">
        <v>410812.5</v>
      </c>
      <c r="Y63" s="129">
        <v>410812.5</v>
      </c>
      <c r="Z63" s="129"/>
      <c r="AA63" s="129">
        <v>800</v>
      </c>
      <c r="AB63" s="129">
        <v>373603.05</v>
      </c>
      <c r="AC63" s="129">
        <v>69373.37</v>
      </c>
      <c r="AH63" s="99">
        <f t="shared" si="1"/>
        <v>651440.27</v>
      </c>
      <c r="AI63" s="63">
        <f t="shared" si="2"/>
        <v>46234.12</v>
      </c>
      <c r="AJ63" s="64">
        <f t="shared" si="3"/>
        <v>605206.15</v>
      </c>
      <c r="AK63" s="60">
        <f t="shared" si="4"/>
        <v>1318985.3900000001</v>
      </c>
      <c r="AL63" s="59">
        <f t="shared" si="5"/>
        <v>854588.92</v>
      </c>
      <c r="AM63" s="69">
        <f t="shared" si="6"/>
        <v>464396.47000000009</v>
      </c>
    </row>
    <row r="64" spans="1:39" ht="15" thickBot="1" x14ac:dyDescent="0.25">
      <c r="A64" s="50" t="s">
        <v>370</v>
      </c>
      <c r="B64" s="50" t="s">
        <v>383</v>
      </c>
      <c r="C64" s="88">
        <v>1475</v>
      </c>
      <c r="D64" s="89" t="s">
        <v>749</v>
      </c>
      <c r="E64" s="273" t="s">
        <v>2250</v>
      </c>
      <c r="F64" s="127">
        <v>478184.83</v>
      </c>
      <c r="G64" s="127">
        <v>47860</v>
      </c>
      <c r="H64" s="127">
        <v>10675.64</v>
      </c>
      <c r="I64" s="273">
        <v>1777933.73</v>
      </c>
      <c r="J64" s="273">
        <v>186821.99</v>
      </c>
      <c r="K64" s="128">
        <v>15180</v>
      </c>
      <c r="L64" s="128">
        <v>21187.89</v>
      </c>
      <c r="M64" s="128"/>
      <c r="N64" s="128">
        <v>2288</v>
      </c>
      <c r="O64" s="273"/>
      <c r="P64" s="273"/>
      <c r="Q64" s="273"/>
      <c r="R64" s="273">
        <v>2029021.21</v>
      </c>
      <c r="S64" s="100">
        <v>649052.38</v>
      </c>
      <c r="T64" s="100"/>
      <c r="U64" s="100">
        <v>495.14</v>
      </c>
      <c r="V64" s="100"/>
      <c r="W64" s="100">
        <v>246067.5</v>
      </c>
      <c r="Y64" s="129">
        <v>246067.5</v>
      </c>
      <c r="Z64" s="129"/>
      <c r="AA64" s="129"/>
      <c r="AB64" s="129">
        <v>286321.62</v>
      </c>
      <c r="AC64" s="129">
        <v>152205.03</v>
      </c>
      <c r="AH64" s="99">
        <f t="shared" si="1"/>
        <v>536720.47000000009</v>
      </c>
      <c r="AI64" s="63">
        <f t="shared" si="2"/>
        <v>38655.89</v>
      </c>
      <c r="AJ64" s="64">
        <f t="shared" si="3"/>
        <v>498064.58000000007</v>
      </c>
      <c r="AK64" s="60">
        <f t="shared" si="4"/>
        <v>895615.02</v>
      </c>
      <c r="AL64" s="59">
        <f t="shared" si="5"/>
        <v>684594.15</v>
      </c>
      <c r="AM64" s="69">
        <f t="shared" si="6"/>
        <v>211020.87</v>
      </c>
    </row>
    <row r="65" spans="1:39" ht="15" thickBot="1" x14ac:dyDescent="0.25">
      <c r="A65" s="50" t="s">
        <v>386</v>
      </c>
      <c r="B65" s="50" t="s">
        <v>387</v>
      </c>
      <c r="C65" s="88">
        <v>1295</v>
      </c>
      <c r="D65" s="89" t="s">
        <v>750</v>
      </c>
      <c r="E65" s="273" t="s">
        <v>2189</v>
      </c>
      <c r="F65" s="127">
        <v>521916.2</v>
      </c>
      <c r="G65" s="127">
        <v>0</v>
      </c>
      <c r="H65" s="127">
        <v>32982.19</v>
      </c>
      <c r="I65" s="273">
        <v>2502548.73</v>
      </c>
      <c r="J65" s="273">
        <v>2784.49</v>
      </c>
      <c r="K65" s="128">
        <v>14175</v>
      </c>
      <c r="L65" s="128">
        <v>35127.279999999999</v>
      </c>
      <c r="M65" s="128"/>
      <c r="N65" s="128">
        <v>0</v>
      </c>
      <c r="O65" s="273"/>
      <c r="P65" s="273"/>
      <c r="Q65" s="273">
        <v>6224.94</v>
      </c>
      <c r="R65" s="273">
        <v>849648.43</v>
      </c>
      <c r="S65" s="100">
        <v>669886.87</v>
      </c>
      <c r="T65" s="100">
        <v>30100</v>
      </c>
      <c r="U65" s="100">
        <v>847.23</v>
      </c>
      <c r="V65" s="100"/>
      <c r="W65" s="100">
        <v>778169</v>
      </c>
      <c r="X65" s="100">
        <v>7040</v>
      </c>
      <c r="Y65" s="129">
        <v>1038569</v>
      </c>
      <c r="Z65" s="129"/>
      <c r="AA65" s="129"/>
      <c r="AB65" s="129">
        <v>285822.73</v>
      </c>
      <c r="AC65" s="129">
        <v>89173.7</v>
      </c>
      <c r="AH65" s="99">
        <f t="shared" si="1"/>
        <v>554898.39</v>
      </c>
      <c r="AI65" s="63">
        <f t="shared" si="2"/>
        <v>49302.28</v>
      </c>
      <c r="AJ65" s="64">
        <f t="shared" si="3"/>
        <v>505596.11</v>
      </c>
      <c r="AK65" s="60">
        <f t="shared" si="4"/>
        <v>1486043.1</v>
      </c>
      <c r="AL65" s="59">
        <f t="shared" si="5"/>
        <v>1413565.43</v>
      </c>
      <c r="AM65" s="69">
        <f t="shared" si="6"/>
        <v>72477.670000000158</v>
      </c>
    </row>
    <row r="66" spans="1:39" ht="15" thickBot="1" x14ac:dyDescent="0.25">
      <c r="A66" s="50" t="s">
        <v>386</v>
      </c>
      <c r="B66" s="50" t="s">
        <v>387</v>
      </c>
      <c r="C66" s="88">
        <v>1368</v>
      </c>
      <c r="D66" s="89" t="s">
        <v>751</v>
      </c>
      <c r="E66" s="273" t="s">
        <v>2190</v>
      </c>
      <c r="F66" s="127">
        <v>622770.86</v>
      </c>
      <c r="G66" s="127">
        <v>0</v>
      </c>
      <c r="H66" s="127">
        <v>28465.119999999999</v>
      </c>
      <c r="I66" s="273">
        <v>770733.02</v>
      </c>
      <c r="J66" s="273">
        <v>54212.6</v>
      </c>
      <c r="K66" s="128"/>
      <c r="L66" s="128"/>
      <c r="M66" s="128"/>
      <c r="N66" s="128">
        <v>13.82</v>
      </c>
      <c r="O66" s="273"/>
      <c r="P66" s="273"/>
      <c r="Q66" s="273">
        <v>-32989.86</v>
      </c>
      <c r="R66" s="273">
        <v>2366925.61</v>
      </c>
      <c r="S66" s="100">
        <v>572050.57999999996</v>
      </c>
      <c r="T66" s="100">
        <v>28800</v>
      </c>
      <c r="U66" s="100">
        <v>2104.4899999999998</v>
      </c>
      <c r="V66" s="100"/>
      <c r="W66" s="100">
        <v>689258.5</v>
      </c>
      <c r="X66" s="100">
        <v>10540</v>
      </c>
      <c r="Y66" s="129">
        <v>699758.5</v>
      </c>
      <c r="Z66" s="129"/>
      <c r="AA66" s="129"/>
      <c r="AB66" s="129">
        <v>253996.75</v>
      </c>
      <c r="AC66" s="129">
        <v>118715.78</v>
      </c>
      <c r="AH66" s="99">
        <f t="shared" si="1"/>
        <v>651235.98</v>
      </c>
      <c r="AI66" s="63">
        <f t="shared" si="2"/>
        <v>13.82</v>
      </c>
      <c r="AJ66" s="64">
        <f t="shared" si="3"/>
        <v>651222.16</v>
      </c>
      <c r="AK66" s="60">
        <f t="shared" si="4"/>
        <v>1302753.5699999998</v>
      </c>
      <c r="AL66" s="59">
        <f t="shared" si="5"/>
        <v>1072471.03</v>
      </c>
      <c r="AM66" s="69">
        <f t="shared" si="6"/>
        <v>230282.5399999998</v>
      </c>
    </row>
    <row r="67" spans="1:39" ht="15" thickBot="1" x14ac:dyDescent="0.25">
      <c r="A67" s="50" t="s">
        <v>386</v>
      </c>
      <c r="B67" s="50" t="s">
        <v>387</v>
      </c>
      <c r="C67" s="88">
        <v>2588</v>
      </c>
      <c r="D67" s="89" t="s">
        <v>752</v>
      </c>
      <c r="E67" s="273" t="s">
        <v>2191</v>
      </c>
      <c r="F67" s="127">
        <v>603719.77</v>
      </c>
      <c r="G67" s="127">
        <v>0</v>
      </c>
      <c r="H67" s="127">
        <v>64714.02</v>
      </c>
      <c r="I67" s="273">
        <v>739788.23</v>
      </c>
      <c r="J67" s="273">
        <v>58600.88</v>
      </c>
      <c r="K67" s="128">
        <v>7850</v>
      </c>
      <c r="L67" s="128">
        <v>40004.6</v>
      </c>
      <c r="M67" s="128"/>
      <c r="N67" s="128">
        <v>0</v>
      </c>
      <c r="O67" s="273"/>
      <c r="P67" s="273"/>
      <c r="Q67" s="273">
        <v>-16759.05</v>
      </c>
      <c r="R67" s="273">
        <v>1982889.72</v>
      </c>
      <c r="S67" s="100">
        <v>648777.03</v>
      </c>
      <c r="T67" s="100"/>
      <c r="U67" s="100">
        <v>1004.4</v>
      </c>
      <c r="V67" s="100"/>
      <c r="W67" s="100">
        <v>666550.5</v>
      </c>
      <c r="X67" s="100">
        <v>10500</v>
      </c>
      <c r="Y67" s="129">
        <v>873981.5</v>
      </c>
      <c r="Z67" s="129"/>
      <c r="AA67" s="129"/>
      <c r="AB67" s="129">
        <v>326003.19</v>
      </c>
      <c r="AC67" s="129">
        <v>95108.47</v>
      </c>
      <c r="AH67" s="99">
        <f t="shared" si="1"/>
        <v>668433.79</v>
      </c>
      <c r="AI67" s="63">
        <f t="shared" si="2"/>
        <v>47854.6</v>
      </c>
      <c r="AJ67" s="64">
        <f t="shared" si="3"/>
        <v>620579.19000000006</v>
      </c>
      <c r="AK67" s="60">
        <f t="shared" si="4"/>
        <v>1326831.9300000002</v>
      </c>
      <c r="AL67" s="59">
        <f t="shared" si="5"/>
        <v>1295093.1599999999</v>
      </c>
      <c r="AM67" s="69">
        <f t="shared" si="6"/>
        <v>31738.770000000251</v>
      </c>
    </row>
    <row r="68" spans="1:39" ht="15" thickBot="1" x14ac:dyDescent="0.25">
      <c r="A68" s="50" t="s">
        <v>386</v>
      </c>
      <c r="B68" s="50" t="s">
        <v>387</v>
      </c>
      <c r="C68" s="88">
        <v>1190</v>
      </c>
      <c r="D68" s="89" t="s">
        <v>753</v>
      </c>
      <c r="E68" s="273" t="s">
        <v>2192</v>
      </c>
      <c r="F68" s="127">
        <v>540130.22</v>
      </c>
      <c r="G68" s="127">
        <v>0</v>
      </c>
      <c r="H68" s="127">
        <v>65969.19</v>
      </c>
      <c r="I68" s="273">
        <v>918053.18</v>
      </c>
      <c r="J68" s="273">
        <v>33607.49</v>
      </c>
      <c r="K68" s="128"/>
      <c r="L68" s="128"/>
      <c r="M68" s="128"/>
      <c r="N68" s="128">
        <v>280</v>
      </c>
      <c r="O68" s="273"/>
      <c r="P68" s="273"/>
      <c r="Q68" s="273">
        <v>6742.26</v>
      </c>
      <c r="R68" s="273">
        <v>2283492.7400000002</v>
      </c>
      <c r="S68" s="100">
        <v>577342.93999999994</v>
      </c>
      <c r="T68" s="100"/>
      <c r="U68" s="100">
        <v>1084.47</v>
      </c>
      <c r="V68" s="100"/>
      <c r="W68" s="100">
        <v>824409.5</v>
      </c>
      <c r="X68" s="100">
        <v>10520</v>
      </c>
      <c r="Y68" s="129">
        <v>947711.5</v>
      </c>
      <c r="Z68" s="129"/>
      <c r="AA68" s="129"/>
      <c r="AB68" s="129">
        <v>286201.02</v>
      </c>
      <c r="AC68" s="129">
        <v>145100.6</v>
      </c>
      <c r="AH68" s="99">
        <f t="shared" si="1"/>
        <v>606099.40999999992</v>
      </c>
      <c r="AI68" s="63">
        <f t="shared" si="2"/>
        <v>280</v>
      </c>
      <c r="AJ68" s="64">
        <f t="shared" si="3"/>
        <v>605819.40999999992</v>
      </c>
      <c r="AK68" s="60">
        <f t="shared" si="4"/>
        <v>1413356.91</v>
      </c>
      <c r="AL68" s="59">
        <f t="shared" si="5"/>
        <v>1379013.12</v>
      </c>
      <c r="AM68" s="69">
        <f t="shared" si="6"/>
        <v>34343.789999999804</v>
      </c>
    </row>
    <row r="69" spans="1:39" ht="15" thickBot="1" x14ac:dyDescent="0.25">
      <c r="A69" s="50" t="s">
        <v>386</v>
      </c>
      <c r="B69" s="50" t="s">
        <v>387</v>
      </c>
      <c r="C69" s="88">
        <v>897</v>
      </c>
      <c r="D69" s="89" t="s">
        <v>754</v>
      </c>
      <c r="E69" s="273" t="s">
        <v>2247</v>
      </c>
      <c r="F69" s="127">
        <v>434729.91</v>
      </c>
      <c r="G69" s="127">
        <v>0</v>
      </c>
      <c r="H69" s="127">
        <v>21321.4</v>
      </c>
      <c r="I69" s="273">
        <v>724674.85</v>
      </c>
      <c r="J69" s="273">
        <v>54677.81</v>
      </c>
      <c r="K69" s="128">
        <v>10143</v>
      </c>
      <c r="L69" s="128">
        <v>14560</v>
      </c>
      <c r="M69" s="128"/>
      <c r="N69" s="128">
        <v>0</v>
      </c>
      <c r="O69" s="273"/>
      <c r="P69" s="273"/>
      <c r="Q69" s="273">
        <v>-27179.32</v>
      </c>
      <c r="R69" s="273">
        <v>355552.49</v>
      </c>
      <c r="S69" s="100">
        <v>446979.08</v>
      </c>
      <c r="T69" s="100"/>
      <c r="U69" s="100">
        <v>713.05</v>
      </c>
      <c r="V69" s="100"/>
      <c r="W69" s="100">
        <v>304619</v>
      </c>
      <c r="Y69" s="129">
        <v>332619</v>
      </c>
      <c r="Z69" s="129"/>
      <c r="AA69" s="129"/>
      <c r="AB69" s="129">
        <v>263295.27</v>
      </c>
      <c r="AC69" s="129">
        <v>88042.9</v>
      </c>
      <c r="AH69" s="99">
        <f t="shared" ref="AH69:AH130" si="7">SUM(F69:H69)</f>
        <v>456051.31</v>
      </c>
      <c r="AI69" s="63">
        <f t="shared" ref="AI69:AI130" si="8">SUM(K69:N69)</f>
        <v>24703</v>
      </c>
      <c r="AJ69" s="64">
        <f t="shared" ref="AJ69:AJ130" si="9">AH69-AI69</f>
        <v>431348.31</v>
      </c>
      <c r="AK69" s="60">
        <f t="shared" ref="AK69:AK130" si="10">SUM(S69:X69)</f>
        <v>752311.13</v>
      </c>
      <c r="AL69" s="59">
        <f t="shared" ref="AL69:AL130" si="11">SUM(Y69:AG69)</f>
        <v>683957.17</v>
      </c>
      <c r="AM69" s="69">
        <f t="shared" ref="AM69:AM130" si="12">AK69-AL69</f>
        <v>68353.959999999963</v>
      </c>
    </row>
    <row r="70" spans="1:39" ht="15" thickBot="1" x14ac:dyDescent="0.25">
      <c r="A70" s="50" t="s">
        <v>390</v>
      </c>
      <c r="B70" s="50" t="s">
        <v>391</v>
      </c>
      <c r="C70" s="88">
        <v>2172</v>
      </c>
      <c r="D70" s="89" t="s">
        <v>755</v>
      </c>
      <c r="E70" s="273" t="s">
        <v>2193</v>
      </c>
      <c r="F70" s="127">
        <v>282178.33</v>
      </c>
      <c r="G70" s="127">
        <v>0</v>
      </c>
      <c r="H70" s="127">
        <v>34024.75</v>
      </c>
      <c r="I70" s="273">
        <v>166176.97</v>
      </c>
      <c r="J70" s="273">
        <v>261857.44</v>
      </c>
      <c r="K70" s="128">
        <v>0</v>
      </c>
      <c r="L70" s="128">
        <v>6329.3</v>
      </c>
      <c r="M70" s="128">
        <v>53760</v>
      </c>
      <c r="N70" s="128">
        <v>71.2</v>
      </c>
      <c r="O70" s="273"/>
      <c r="P70" s="273"/>
      <c r="Q70" s="273">
        <v>203893.49</v>
      </c>
      <c r="R70" s="273">
        <v>547255.34</v>
      </c>
      <c r="S70" s="100">
        <v>701242.65</v>
      </c>
      <c r="T70" s="100"/>
      <c r="U70" s="100">
        <v>198.18</v>
      </c>
      <c r="V70" s="100"/>
      <c r="W70" s="100">
        <v>536063</v>
      </c>
      <c r="X70" s="100">
        <v>90315</v>
      </c>
      <c r="Y70" s="129">
        <v>686383</v>
      </c>
      <c r="Z70" s="129"/>
      <c r="AA70" s="129"/>
      <c r="AB70" s="129">
        <v>456775.58</v>
      </c>
      <c r="AC70" s="129">
        <v>63765.3</v>
      </c>
      <c r="AH70" s="99">
        <f t="shared" si="7"/>
        <v>316203.08</v>
      </c>
      <c r="AI70" s="63">
        <f t="shared" si="8"/>
        <v>60160.5</v>
      </c>
      <c r="AJ70" s="64">
        <f t="shared" si="9"/>
        <v>256042.58000000002</v>
      </c>
      <c r="AK70" s="60">
        <f t="shared" si="10"/>
        <v>1327818.83</v>
      </c>
      <c r="AL70" s="59">
        <f t="shared" si="11"/>
        <v>1206923.8800000001</v>
      </c>
      <c r="AM70" s="69">
        <f t="shared" si="12"/>
        <v>120894.94999999995</v>
      </c>
    </row>
    <row r="71" spans="1:39" ht="15" thickBot="1" x14ac:dyDescent="0.25">
      <c r="A71" s="50" t="s">
        <v>390</v>
      </c>
      <c r="B71" s="50" t="s">
        <v>391</v>
      </c>
      <c r="C71" s="88">
        <v>3964</v>
      </c>
      <c r="D71" s="89" t="s">
        <v>756</v>
      </c>
      <c r="E71" s="273" t="s">
        <v>2194</v>
      </c>
      <c r="F71" s="127">
        <v>651533.32999999996</v>
      </c>
      <c r="G71" s="127">
        <v>0</v>
      </c>
      <c r="H71" s="127">
        <v>45179.99</v>
      </c>
      <c r="I71" s="273">
        <v>461780.2</v>
      </c>
      <c r="J71" s="273">
        <v>196101.66</v>
      </c>
      <c r="K71" s="128"/>
      <c r="L71" s="128">
        <v>47730.05</v>
      </c>
      <c r="M71" s="128"/>
      <c r="N71" s="128">
        <v>934.47</v>
      </c>
      <c r="O71" s="273"/>
      <c r="P71" s="273"/>
      <c r="Q71" s="273">
        <v>312255</v>
      </c>
      <c r="R71" s="273">
        <v>2767861</v>
      </c>
      <c r="S71" s="100">
        <v>1118589.26</v>
      </c>
      <c r="T71" s="100"/>
      <c r="U71" s="100">
        <v>880.58</v>
      </c>
      <c r="V71" s="100"/>
      <c r="W71" s="100">
        <v>787225.69</v>
      </c>
      <c r="X71" s="100">
        <v>25115</v>
      </c>
      <c r="Y71" s="129">
        <v>1230925.69</v>
      </c>
      <c r="Z71" s="129"/>
      <c r="AA71" s="129"/>
      <c r="AB71" s="129">
        <v>436823.36</v>
      </c>
      <c r="AC71" s="129">
        <v>147499.03</v>
      </c>
      <c r="AF71" s="129">
        <v>20930</v>
      </c>
      <c r="AH71" s="99">
        <f t="shared" si="7"/>
        <v>696713.32</v>
      </c>
      <c r="AI71" s="63">
        <f t="shared" si="8"/>
        <v>48664.520000000004</v>
      </c>
      <c r="AJ71" s="64">
        <f t="shared" si="9"/>
        <v>648048.79999999993</v>
      </c>
      <c r="AK71" s="60">
        <f t="shared" si="10"/>
        <v>1931810.53</v>
      </c>
      <c r="AL71" s="59">
        <f t="shared" si="11"/>
        <v>1836178.0799999998</v>
      </c>
      <c r="AM71" s="69">
        <f t="shared" si="12"/>
        <v>95632.450000000186</v>
      </c>
    </row>
    <row r="72" spans="1:39" ht="15" thickBot="1" x14ac:dyDescent="0.25">
      <c r="A72" s="50" t="s">
        <v>390</v>
      </c>
      <c r="B72" s="50" t="s">
        <v>391</v>
      </c>
      <c r="C72" s="88">
        <v>1537</v>
      </c>
      <c r="D72" s="89" t="s">
        <v>757</v>
      </c>
      <c r="E72" s="273" t="s">
        <v>2195</v>
      </c>
      <c r="F72" s="127">
        <v>44582.45</v>
      </c>
      <c r="G72" s="127">
        <v>0</v>
      </c>
      <c r="H72" s="127">
        <v>27880.959999999999</v>
      </c>
      <c r="I72" s="273">
        <v>73250.22</v>
      </c>
      <c r="J72" s="273">
        <v>211369.76</v>
      </c>
      <c r="K72" s="128">
        <v>0</v>
      </c>
      <c r="L72" s="128">
        <v>21686.38</v>
      </c>
      <c r="M72" s="128"/>
      <c r="N72" s="128">
        <v>53.68</v>
      </c>
      <c r="O72" s="273"/>
      <c r="P72" s="273"/>
      <c r="Q72" s="273">
        <v>93755.12</v>
      </c>
      <c r="R72" s="273">
        <v>432862.99</v>
      </c>
      <c r="S72" s="100">
        <v>342527.3</v>
      </c>
      <c r="T72" s="100"/>
      <c r="U72" s="100">
        <v>241.32</v>
      </c>
      <c r="V72" s="100"/>
      <c r="W72" s="100">
        <v>609497</v>
      </c>
      <c r="X72" s="100">
        <v>38115</v>
      </c>
      <c r="Y72" s="129">
        <v>616497</v>
      </c>
      <c r="Z72" s="129"/>
      <c r="AA72" s="129"/>
      <c r="AB72" s="129">
        <v>335482.94</v>
      </c>
      <c r="AC72" s="129">
        <v>57123.65</v>
      </c>
      <c r="AH72" s="99">
        <f t="shared" si="7"/>
        <v>72463.41</v>
      </c>
      <c r="AI72" s="63">
        <f t="shared" si="8"/>
        <v>21740.06</v>
      </c>
      <c r="AJ72" s="64">
        <f t="shared" si="9"/>
        <v>50723.350000000006</v>
      </c>
      <c r="AK72" s="60">
        <f t="shared" si="10"/>
        <v>990380.62</v>
      </c>
      <c r="AL72" s="59">
        <f t="shared" si="11"/>
        <v>1009103.59</v>
      </c>
      <c r="AM72" s="69">
        <f t="shared" si="12"/>
        <v>-18722.969999999972</v>
      </c>
    </row>
    <row r="73" spans="1:39" ht="15" thickBot="1" x14ac:dyDescent="0.25">
      <c r="A73" s="50" t="s">
        <v>390</v>
      </c>
      <c r="B73" s="50" t="s">
        <v>391</v>
      </c>
      <c r="C73" s="88">
        <v>1440</v>
      </c>
      <c r="D73" s="89" t="s">
        <v>758</v>
      </c>
      <c r="E73" s="273" t="s">
        <v>2196</v>
      </c>
      <c r="F73" s="127">
        <v>315936.73</v>
      </c>
      <c r="G73" s="127">
        <v>0</v>
      </c>
      <c r="H73" s="127">
        <v>24766.36</v>
      </c>
      <c r="I73" s="273">
        <v>428799.47</v>
      </c>
      <c r="J73" s="273">
        <v>133941.15</v>
      </c>
      <c r="K73" s="128">
        <v>0</v>
      </c>
      <c r="L73" s="128"/>
      <c r="M73" s="128"/>
      <c r="N73" s="128">
        <v>31.78</v>
      </c>
      <c r="O73" s="273"/>
      <c r="P73" s="273"/>
      <c r="Q73" s="273">
        <v>45320</v>
      </c>
      <c r="R73" s="273">
        <v>923490.75</v>
      </c>
      <c r="S73" s="100">
        <v>629731.63</v>
      </c>
      <c r="T73" s="100"/>
      <c r="U73" s="100">
        <v>325.88</v>
      </c>
      <c r="V73" s="100"/>
      <c r="W73" s="100">
        <v>690670</v>
      </c>
      <c r="X73" s="100">
        <v>193255</v>
      </c>
      <c r="Y73" s="129">
        <v>880080</v>
      </c>
      <c r="Z73" s="129"/>
      <c r="AA73" s="129"/>
      <c r="AB73" s="129">
        <v>340113.68</v>
      </c>
      <c r="AC73" s="129">
        <v>70557.03</v>
      </c>
      <c r="AH73" s="99">
        <f t="shared" si="7"/>
        <v>340703.08999999997</v>
      </c>
      <c r="AI73" s="63">
        <f t="shared" si="8"/>
        <v>31.78</v>
      </c>
      <c r="AJ73" s="64">
        <f t="shared" si="9"/>
        <v>340671.30999999994</v>
      </c>
      <c r="AK73" s="60">
        <f t="shared" si="10"/>
        <v>1513982.51</v>
      </c>
      <c r="AL73" s="59">
        <f t="shared" si="11"/>
        <v>1290750.71</v>
      </c>
      <c r="AM73" s="69">
        <f t="shared" si="12"/>
        <v>223231.80000000005</v>
      </c>
    </row>
    <row r="74" spans="1:39" ht="15" thickBot="1" x14ac:dyDescent="0.25">
      <c r="A74" s="50" t="s">
        <v>390</v>
      </c>
      <c r="B74" s="50" t="s">
        <v>391</v>
      </c>
      <c r="C74" s="88">
        <v>1880</v>
      </c>
      <c r="D74" s="89" t="s">
        <v>759</v>
      </c>
      <c r="E74" s="273" t="s">
        <v>2197</v>
      </c>
      <c r="F74" s="127">
        <v>47213.64</v>
      </c>
      <c r="G74" s="127">
        <v>647.5</v>
      </c>
      <c r="H74" s="127">
        <v>16924.93</v>
      </c>
      <c r="I74" s="273">
        <v>115584.56</v>
      </c>
      <c r="J74" s="273">
        <v>143115.5</v>
      </c>
      <c r="K74" s="128">
        <v>0</v>
      </c>
      <c r="L74" s="128">
        <v>1119.6400000000001</v>
      </c>
      <c r="M74" s="128"/>
      <c r="N74" s="128">
        <v>204.67</v>
      </c>
      <c r="O74" s="273"/>
      <c r="P74" s="273"/>
      <c r="Q74" s="273">
        <v>55582.83</v>
      </c>
      <c r="R74" s="273">
        <v>599181.84</v>
      </c>
      <c r="S74" s="100">
        <v>532210.67000000004</v>
      </c>
      <c r="T74" s="100"/>
      <c r="U74" s="100">
        <v>342.26</v>
      </c>
      <c r="V74" s="100"/>
      <c r="W74" s="100">
        <v>555144.69999999995</v>
      </c>
      <c r="X74" s="100">
        <v>27720</v>
      </c>
      <c r="Y74" s="129">
        <v>711844.7</v>
      </c>
      <c r="Z74" s="129">
        <v>1504</v>
      </c>
      <c r="AA74" s="129">
        <v>2488</v>
      </c>
      <c r="AB74" s="129">
        <v>330033.21000000002</v>
      </c>
      <c r="AC74" s="129">
        <v>48190.39</v>
      </c>
      <c r="AD74" s="129">
        <v>15058</v>
      </c>
      <c r="AH74" s="99">
        <f t="shared" si="7"/>
        <v>64786.07</v>
      </c>
      <c r="AI74" s="63">
        <f t="shared" si="8"/>
        <v>1324.3100000000002</v>
      </c>
      <c r="AJ74" s="64">
        <f t="shared" si="9"/>
        <v>63461.760000000002</v>
      </c>
      <c r="AK74" s="60">
        <f t="shared" si="10"/>
        <v>1115417.6299999999</v>
      </c>
      <c r="AL74" s="59">
        <f t="shared" si="11"/>
        <v>1109118.2999999998</v>
      </c>
      <c r="AM74" s="69">
        <f t="shared" si="12"/>
        <v>6299.3300000000745</v>
      </c>
    </row>
    <row r="75" spans="1:39" ht="15" thickBot="1" x14ac:dyDescent="0.25">
      <c r="A75" s="50" t="s">
        <v>390</v>
      </c>
      <c r="B75" s="50" t="s">
        <v>391</v>
      </c>
      <c r="C75" s="88">
        <v>2455</v>
      </c>
      <c r="D75" s="89" t="s">
        <v>760</v>
      </c>
      <c r="E75" s="273" t="s">
        <v>2198</v>
      </c>
      <c r="F75" s="127">
        <v>220195.96</v>
      </c>
      <c r="G75" s="127">
        <v>25625</v>
      </c>
      <c r="H75" s="127">
        <v>49231.7</v>
      </c>
      <c r="I75" s="273">
        <v>138381</v>
      </c>
      <c r="J75" s="273">
        <v>179787.93</v>
      </c>
      <c r="K75" s="128">
        <v>0</v>
      </c>
      <c r="L75" s="128">
        <v>26696.35</v>
      </c>
      <c r="M75" s="128"/>
      <c r="N75" s="128">
        <v>0</v>
      </c>
      <c r="O75" s="273"/>
      <c r="P75" s="273"/>
      <c r="Q75" s="273">
        <v>139101.1</v>
      </c>
      <c r="R75" s="273">
        <v>1832865.74</v>
      </c>
      <c r="S75" s="100">
        <v>715246.43</v>
      </c>
      <c r="T75" s="100">
        <v>22530</v>
      </c>
      <c r="U75" s="100">
        <v>637.24</v>
      </c>
      <c r="V75" s="100"/>
      <c r="W75" s="100">
        <v>740733</v>
      </c>
      <c r="X75" s="100">
        <v>44615</v>
      </c>
      <c r="Y75" s="129">
        <v>995873</v>
      </c>
      <c r="Z75" s="129"/>
      <c r="AA75" s="129"/>
      <c r="AB75" s="129">
        <v>356148.21</v>
      </c>
      <c r="AC75" s="129">
        <v>97972.01</v>
      </c>
      <c r="AF75" s="129">
        <v>500</v>
      </c>
      <c r="AH75" s="99">
        <f t="shared" si="7"/>
        <v>295052.65999999997</v>
      </c>
      <c r="AI75" s="63">
        <f t="shared" si="8"/>
        <v>26696.35</v>
      </c>
      <c r="AJ75" s="64">
        <f t="shared" si="9"/>
        <v>268356.31</v>
      </c>
      <c r="AK75" s="60">
        <f t="shared" si="10"/>
        <v>1523761.67</v>
      </c>
      <c r="AL75" s="59">
        <f t="shared" si="11"/>
        <v>1450493.22</v>
      </c>
      <c r="AM75" s="69">
        <f t="shared" si="12"/>
        <v>73268.449999999953</v>
      </c>
    </row>
    <row r="76" spans="1:39" ht="15" thickBot="1" x14ac:dyDescent="0.25">
      <c r="A76" s="50" t="s">
        <v>394</v>
      </c>
      <c r="B76" s="50" t="s">
        <v>395</v>
      </c>
      <c r="C76" s="88">
        <v>1765</v>
      </c>
      <c r="D76" s="89" t="s">
        <v>761</v>
      </c>
      <c r="E76" s="273" t="s">
        <v>2199</v>
      </c>
      <c r="F76" s="127">
        <v>332424.90999999997</v>
      </c>
      <c r="G76" s="127">
        <v>0</v>
      </c>
      <c r="H76" s="127">
        <v>33107.360000000001</v>
      </c>
      <c r="I76" s="273">
        <v>794043.64</v>
      </c>
      <c r="J76" s="273">
        <v>122004.75</v>
      </c>
      <c r="K76" s="128">
        <v>0</v>
      </c>
      <c r="L76" s="128">
        <v>29313.71</v>
      </c>
      <c r="M76" s="128"/>
      <c r="N76" s="128">
        <v>1049.06</v>
      </c>
      <c r="O76" s="273"/>
      <c r="P76" s="273"/>
      <c r="Q76" s="273"/>
      <c r="R76" s="273">
        <v>1701541.88</v>
      </c>
      <c r="S76" s="100">
        <v>720799.19</v>
      </c>
      <c r="T76" s="100"/>
      <c r="U76" s="100">
        <v>184.86</v>
      </c>
      <c r="V76" s="100"/>
      <c r="W76" s="100">
        <v>507965</v>
      </c>
      <c r="X76" s="100">
        <v>1500</v>
      </c>
      <c r="Y76" s="129">
        <v>691010</v>
      </c>
      <c r="Z76" s="129"/>
      <c r="AA76" s="129"/>
      <c r="AB76" s="129">
        <v>226060.67</v>
      </c>
      <c r="AC76" s="129">
        <v>67028.240000000005</v>
      </c>
      <c r="AF76" s="129">
        <v>500</v>
      </c>
      <c r="AH76" s="99">
        <f t="shared" si="7"/>
        <v>365532.26999999996</v>
      </c>
      <c r="AI76" s="63">
        <f t="shared" si="8"/>
        <v>30362.77</v>
      </c>
      <c r="AJ76" s="64">
        <f t="shared" si="9"/>
        <v>335169.49999999994</v>
      </c>
      <c r="AK76" s="60">
        <f t="shared" si="10"/>
        <v>1230449.0499999998</v>
      </c>
      <c r="AL76" s="59">
        <f t="shared" si="11"/>
        <v>984598.91</v>
      </c>
      <c r="AM76" s="69">
        <f t="shared" si="12"/>
        <v>245850.13999999978</v>
      </c>
    </row>
    <row r="77" spans="1:39" ht="15" thickBot="1" x14ac:dyDescent="0.25">
      <c r="A77" s="50" t="s">
        <v>394</v>
      </c>
      <c r="B77" s="50" t="s">
        <v>395</v>
      </c>
      <c r="C77" s="88">
        <v>2349</v>
      </c>
      <c r="D77" s="89" t="s">
        <v>762</v>
      </c>
      <c r="E77" s="273" t="s">
        <v>2200</v>
      </c>
      <c r="F77" s="127">
        <v>919576.34</v>
      </c>
      <c r="G77" s="127">
        <v>0</v>
      </c>
      <c r="H77" s="127">
        <v>61411.91</v>
      </c>
      <c r="I77" s="273">
        <v>1113238.17</v>
      </c>
      <c r="J77" s="273">
        <v>73348.62</v>
      </c>
      <c r="K77" s="128">
        <v>17000</v>
      </c>
      <c r="L77" s="128">
        <v>51960.36</v>
      </c>
      <c r="M77" s="128"/>
      <c r="N77" s="128">
        <v>309.83999999999997</v>
      </c>
      <c r="O77" s="273"/>
      <c r="P77" s="273"/>
      <c r="Q77" s="273">
        <v>-9</v>
      </c>
      <c r="R77" s="273">
        <v>2052419.41</v>
      </c>
      <c r="S77" s="100">
        <v>1274100.94</v>
      </c>
      <c r="T77" s="100">
        <v>104010</v>
      </c>
      <c r="U77" s="100">
        <v>832.21</v>
      </c>
      <c r="V77" s="100"/>
      <c r="W77" s="100">
        <v>931261</v>
      </c>
      <c r="X77" s="100">
        <v>1500</v>
      </c>
      <c r="Y77" s="129">
        <v>1337276</v>
      </c>
      <c r="Z77" s="129"/>
      <c r="AA77" s="129"/>
      <c r="AB77" s="129">
        <v>250478.05</v>
      </c>
      <c r="AC77" s="129">
        <v>41199.11</v>
      </c>
      <c r="AF77" s="129">
        <v>500</v>
      </c>
      <c r="AH77" s="99">
        <f t="shared" si="7"/>
        <v>980988.25</v>
      </c>
      <c r="AI77" s="63">
        <f t="shared" si="8"/>
        <v>69270.2</v>
      </c>
      <c r="AJ77" s="64">
        <f t="shared" si="9"/>
        <v>911718.05</v>
      </c>
      <c r="AK77" s="60">
        <f t="shared" si="10"/>
        <v>2311704.15</v>
      </c>
      <c r="AL77" s="59">
        <f t="shared" si="11"/>
        <v>1629453.1600000001</v>
      </c>
      <c r="AM77" s="69">
        <f t="shared" si="12"/>
        <v>682250.98999999976</v>
      </c>
    </row>
    <row r="78" spans="1:39" ht="15" thickBot="1" x14ac:dyDescent="0.25">
      <c r="A78" s="50" t="s">
        <v>394</v>
      </c>
      <c r="B78" s="50" t="s">
        <v>395</v>
      </c>
      <c r="C78" s="88">
        <v>2942</v>
      </c>
      <c r="D78" s="89" t="s">
        <v>763</v>
      </c>
      <c r="E78" s="273" t="s">
        <v>2201</v>
      </c>
      <c r="F78" s="127">
        <v>512222.75</v>
      </c>
      <c r="G78" s="127">
        <v>0</v>
      </c>
      <c r="H78" s="127">
        <v>79408.479999999996</v>
      </c>
      <c r="I78" s="273">
        <v>322500.69</v>
      </c>
      <c r="J78" s="273">
        <v>86004.12</v>
      </c>
      <c r="K78" s="128">
        <v>500</v>
      </c>
      <c r="L78" s="128">
        <v>46363.95</v>
      </c>
      <c r="M78" s="128"/>
      <c r="N78" s="128">
        <v>10</v>
      </c>
      <c r="O78" s="273"/>
      <c r="P78" s="273"/>
      <c r="Q78" s="273">
        <v>1070</v>
      </c>
      <c r="R78" s="273">
        <v>2038156.59</v>
      </c>
      <c r="S78" s="100">
        <v>796369.61</v>
      </c>
      <c r="T78" s="100"/>
      <c r="U78" s="100">
        <v>664.27</v>
      </c>
      <c r="V78" s="100"/>
      <c r="W78" s="100">
        <v>593490.5</v>
      </c>
      <c r="X78" s="100">
        <v>1500</v>
      </c>
      <c r="Y78" s="129">
        <v>763410.5</v>
      </c>
      <c r="Z78" s="129"/>
      <c r="AA78" s="129"/>
      <c r="AB78" s="129">
        <v>300174.46000000002</v>
      </c>
      <c r="AC78" s="129">
        <v>24097.68</v>
      </c>
      <c r="AH78" s="99">
        <f t="shared" si="7"/>
        <v>591631.23</v>
      </c>
      <c r="AI78" s="63">
        <f t="shared" si="8"/>
        <v>46873.95</v>
      </c>
      <c r="AJ78" s="64">
        <f t="shared" si="9"/>
        <v>544757.28</v>
      </c>
      <c r="AK78" s="60">
        <f t="shared" si="10"/>
        <v>1392024.38</v>
      </c>
      <c r="AL78" s="59">
        <f t="shared" si="11"/>
        <v>1087682.6399999999</v>
      </c>
      <c r="AM78" s="69">
        <f t="shared" si="12"/>
        <v>304341.74</v>
      </c>
    </row>
    <row r="79" spans="1:39" ht="15" thickBot="1" x14ac:dyDescent="0.25">
      <c r="A79" s="50" t="s">
        <v>394</v>
      </c>
      <c r="B79" s="50" t="s">
        <v>395</v>
      </c>
      <c r="C79" s="88">
        <v>2523</v>
      </c>
      <c r="D79" s="89" t="s">
        <v>764</v>
      </c>
      <c r="E79" s="273" t="s">
        <v>2202</v>
      </c>
      <c r="F79" s="127">
        <v>648232.5</v>
      </c>
      <c r="G79" s="127">
        <v>6433</v>
      </c>
      <c r="H79" s="127">
        <v>25895.72</v>
      </c>
      <c r="I79" s="273">
        <v>932854.34</v>
      </c>
      <c r="J79" s="273">
        <v>35307.61</v>
      </c>
      <c r="K79" s="128"/>
      <c r="L79" s="128">
        <v>67191.240000000005</v>
      </c>
      <c r="M79" s="128"/>
      <c r="N79" s="128">
        <v>6840</v>
      </c>
      <c r="O79" s="273"/>
      <c r="P79" s="273"/>
      <c r="Q79" s="273">
        <v>-10350</v>
      </c>
      <c r="R79" s="273">
        <v>2089445.48</v>
      </c>
      <c r="S79" s="100">
        <v>785438.58</v>
      </c>
      <c r="T79" s="100"/>
      <c r="U79" s="100">
        <v>674.62</v>
      </c>
      <c r="V79" s="100"/>
      <c r="W79" s="100">
        <v>572350</v>
      </c>
      <c r="X79" s="100">
        <v>4990</v>
      </c>
      <c r="Y79" s="129">
        <v>770260</v>
      </c>
      <c r="Z79" s="129"/>
      <c r="AA79" s="129"/>
      <c r="AB79" s="129">
        <v>208999.3</v>
      </c>
      <c r="AC79" s="129">
        <v>84859.31</v>
      </c>
      <c r="AF79" s="129">
        <v>1096</v>
      </c>
      <c r="AH79" s="99">
        <f t="shared" si="7"/>
        <v>680561.22</v>
      </c>
      <c r="AI79" s="63">
        <f t="shared" si="8"/>
        <v>74031.240000000005</v>
      </c>
      <c r="AJ79" s="64">
        <f t="shared" si="9"/>
        <v>606529.98</v>
      </c>
      <c r="AK79" s="60">
        <f t="shared" si="10"/>
        <v>1363453.2</v>
      </c>
      <c r="AL79" s="59">
        <f t="shared" si="11"/>
        <v>1065214.6100000001</v>
      </c>
      <c r="AM79" s="69">
        <f t="shared" si="12"/>
        <v>298238.58999999985</v>
      </c>
    </row>
    <row r="80" spans="1:39" ht="15" thickBot="1" x14ac:dyDescent="0.25">
      <c r="A80" s="50" t="s">
        <v>394</v>
      </c>
      <c r="B80" s="50" t="s">
        <v>395</v>
      </c>
      <c r="C80" s="88">
        <v>4280</v>
      </c>
      <c r="D80" s="89" t="s">
        <v>765</v>
      </c>
      <c r="E80" s="273" t="s">
        <v>2203</v>
      </c>
      <c r="F80" s="127">
        <v>984004.67</v>
      </c>
      <c r="G80" s="127">
        <v>31676</v>
      </c>
      <c r="H80" s="127">
        <v>37690.04</v>
      </c>
      <c r="I80" s="273">
        <v>468766.62</v>
      </c>
      <c r="J80" s="273">
        <v>103882.14</v>
      </c>
      <c r="K80" s="128">
        <v>21000</v>
      </c>
      <c r="L80" s="128">
        <v>7581.73</v>
      </c>
      <c r="M80" s="128"/>
      <c r="N80" s="128">
        <v>0</v>
      </c>
      <c r="O80" s="273"/>
      <c r="P80" s="273"/>
      <c r="Q80" s="273">
        <v>-52</v>
      </c>
      <c r="R80" s="273">
        <v>1725194.64</v>
      </c>
      <c r="S80" s="100">
        <v>1040313.07</v>
      </c>
      <c r="T80" s="100"/>
      <c r="U80" s="100"/>
      <c r="V80" s="100"/>
      <c r="W80" s="100">
        <v>596498</v>
      </c>
      <c r="X80" s="100">
        <v>3000</v>
      </c>
      <c r="Y80" s="129">
        <v>984098</v>
      </c>
      <c r="Z80" s="129"/>
      <c r="AA80" s="129"/>
      <c r="AB80" s="129">
        <v>148573.44</v>
      </c>
      <c r="AC80" s="129">
        <v>78285.63</v>
      </c>
      <c r="AF80" s="129">
        <v>500</v>
      </c>
      <c r="AH80" s="99">
        <f t="shared" si="7"/>
        <v>1053370.71</v>
      </c>
      <c r="AI80" s="63">
        <f t="shared" si="8"/>
        <v>28581.73</v>
      </c>
      <c r="AJ80" s="64">
        <f t="shared" si="9"/>
        <v>1024788.98</v>
      </c>
      <c r="AK80" s="60">
        <f t="shared" si="10"/>
        <v>1639811.0699999998</v>
      </c>
      <c r="AL80" s="59">
        <f t="shared" si="11"/>
        <v>1211457.0699999998</v>
      </c>
      <c r="AM80" s="69">
        <f t="shared" si="12"/>
        <v>428354</v>
      </c>
    </row>
    <row r="81" spans="1:39" ht="15" thickBot="1" x14ac:dyDescent="0.25">
      <c r="A81" s="50" t="s">
        <v>394</v>
      </c>
      <c r="B81" s="50" t="s">
        <v>395</v>
      </c>
      <c r="C81" s="88">
        <v>2682</v>
      </c>
      <c r="D81" s="89" t="s">
        <v>766</v>
      </c>
      <c r="E81" s="273" t="s">
        <v>2204</v>
      </c>
      <c r="F81" s="127">
        <v>618356.09</v>
      </c>
      <c r="G81" s="127">
        <v>0</v>
      </c>
      <c r="H81" s="127">
        <v>43311.98</v>
      </c>
      <c r="I81" s="273">
        <v>151794.01999999999</v>
      </c>
      <c r="J81" s="273">
        <v>39081.230000000003</v>
      </c>
      <c r="K81" s="128">
        <v>500</v>
      </c>
      <c r="L81" s="128">
        <v>32778.050000000003</v>
      </c>
      <c r="M81" s="128"/>
      <c r="N81" s="128">
        <v>9.3800000000000008</v>
      </c>
      <c r="O81" s="273"/>
      <c r="P81" s="273"/>
      <c r="Q81" s="273">
        <v>660</v>
      </c>
      <c r="R81" s="273">
        <v>613262.28</v>
      </c>
      <c r="S81" s="100">
        <v>618125.06000000006</v>
      </c>
      <c r="T81" s="100"/>
      <c r="U81" s="100"/>
      <c r="V81" s="100"/>
      <c r="W81" s="100">
        <v>776534.8</v>
      </c>
      <c r="X81" s="100">
        <v>120730</v>
      </c>
      <c r="Y81" s="129">
        <v>958234.8</v>
      </c>
      <c r="Z81" s="129"/>
      <c r="AA81" s="129"/>
      <c r="AB81" s="129">
        <v>172259.57</v>
      </c>
      <c r="AC81" s="129">
        <v>31572.639999999999</v>
      </c>
      <c r="AF81" s="129">
        <v>534</v>
      </c>
      <c r="AH81" s="99">
        <f t="shared" si="7"/>
        <v>661668.06999999995</v>
      </c>
      <c r="AI81" s="63">
        <f t="shared" si="8"/>
        <v>33287.43</v>
      </c>
      <c r="AJ81" s="64">
        <f t="shared" si="9"/>
        <v>628380.6399999999</v>
      </c>
      <c r="AK81" s="60">
        <f t="shared" si="10"/>
        <v>1515389.86</v>
      </c>
      <c r="AL81" s="59">
        <f t="shared" si="11"/>
        <v>1162601.01</v>
      </c>
      <c r="AM81" s="69">
        <f t="shared" si="12"/>
        <v>352788.85000000009</v>
      </c>
    </row>
    <row r="82" spans="1:39" ht="15" thickBot="1" x14ac:dyDescent="0.25">
      <c r="A82" s="50" t="s">
        <v>394</v>
      </c>
      <c r="B82" s="50" t="s">
        <v>395</v>
      </c>
      <c r="C82" s="88">
        <v>742</v>
      </c>
      <c r="D82" s="89" t="s">
        <v>767</v>
      </c>
      <c r="E82" s="273" t="s">
        <v>2205</v>
      </c>
      <c r="F82" s="127">
        <v>182897.65</v>
      </c>
      <c r="G82" s="127">
        <v>0</v>
      </c>
      <c r="H82" s="127">
        <v>11897.44</v>
      </c>
      <c r="I82" s="273">
        <v>213771.95</v>
      </c>
      <c r="J82" s="273">
        <v>105333.27</v>
      </c>
      <c r="K82" s="128">
        <v>4000</v>
      </c>
      <c r="L82" s="128">
        <v>22163.86</v>
      </c>
      <c r="M82" s="128"/>
      <c r="N82" s="128">
        <v>360.14</v>
      </c>
      <c r="O82" s="273"/>
      <c r="P82" s="273"/>
      <c r="Q82" s="273">
        <v>631.29999999999995</v>
      </c>
      <c r="R82" s="273">
        <v>788047.76</v>
      </c>
      <c r="S82" s="100">
        <v>344608.09</v>
      </c>
      <c r="T82" s="100"/>
      <c r="U82" s="100"/>
      <c r="V82" s="100"/>
      <c r="W82" s="100">
        <v>376351.5</v>
      </c>
      <c r="Y82" s="129">
        <v>568986.5</v>
      </c>
      <c r="Z82" s="129"/>
      <c r="AA82" s="129">
        <v>7785</v>
      </c>
      <c r="AB82" s="129">
        <v>175458.23</v>
      </c>
      <c r="AC82" s="129">
        <v>28534.61</v>
      </c>
      <c r="AD82" s="129">
        <v>1696</v>
      </c>
      <c r="AE82" s="129">
        <v>500</v>
      </c>
      <c r="AH82" s="99">
        <f t="shared" si="7"/>
        <v>194795.09</v>
      </c>
      <c r="AI82" s="63">
        <f t="shared" si="8"/>
        <v>26524</v>
      </c>
      <c r="AJ82" s="64">
        <f t="shared" si="9"/>
        <v>168271.09</v>
      </c>
      <c r="AK82" s="60">
        <f t="shared" si="10"/>
        <v>720959.59000000008</v>
      </c>
      <c r="AL82" s="59">
        <f t="shared" si="11"/>
        <v>782960.34</v>
      </c>
      <c r="AM82" s="69">
        <f t="shared" si="12"/>
        <v>-62000.749999999884</v>
      </c>
    </row>
    <row r="83" spans="1:39" ht="15" thickBot="1" x14ac:dyDescent="0.25">
      <c r="A83" s="50" t="s">
        <v>394</v>
      </c>
      <c r="B83" s="50" t="s">
        <v>395</v>
      </c>
      <c r="C83" s="88">
        <v>697</v>
      </c>
      <c r="D83" s="89" t="s">
        <v>768</v>
      </c>
      <c r="E83" s="273" t="s">
        <v>2206</v>
      </c>
      <c r="F83" s="127">
        <v>638561.5</v>
      </c>
      <c r="G83" s="127">
        <v>410</v>
      </c>
      <c r="H83" s="127">
        <v>20336.89</v>
      </c>
      <c r="I83" s="273">
        <v>311560.40999999997</v>
      </c>
      <c r="J83" s="273">
        <v>53340.5</v>
      </c>
      <c r="K83" s="128">
        <v>0</v>
      </c>
      <c r="L83" s="128">
        <v>23907.77</v>
      </c>
      <c r="M83" s="128"/>
      <c r="N83" s="128">
        <v>143.19</v>
      </c>
      <c r="O83" s="273"/>
      <c r="P83" s="273"/>
      <c r="Q83" s="273">
        <v>-1538</v>
      </c>
      <c r="R83" s="273">
        <v>123193.16</v>
      </c>
      <c r="S83" s="100">
        <v>666586.05000000005</v>
      </c>
      <c r="T83" s="100"/>
      <c r="U83" s="100">
        <v>634.44000000000005</v>
      </c>
      <c r="V83" s="100"/>
      <c r="W83" s="100">
        <v>551741</v>
      </c>
      <c r="X83" s="100">
        <v>1860</v>
      </c>
      <c r="Y83" s="129">
        <v>735486</v>
      </c>
      <c r="Z83" s="129"/>
      <c r="AA83" s="129"/>
      <c r="AB83" s="129">
        <v>83844.600000000006</v>
      </c>
      <c r="AC83" s="129">
        <v>23991.98</v>
      </c>
      <c r="AF83" s="129">
        <v>500</v>
      </c>
      <c r="AH83" s="99">
        <f t="shared" si="7"/>
        <v>659308.39</v>
      </c>
      <c r="AI83" s="63">
        <f t="shared" si="8"/>
        <v>24050.959999999999</v>
      </c>
      <c r="AJ83" s="64">
        <f t="shared" si="9"/>
        <v>635257.43000000005</v>
      </c>
      <c r="AK83" s="60">
        <f t="shared" si="10"/>
        <v>1220821.49</v>
      </c>
      <c r="AL83" s="59">
        <f t="shared" si="11"/>
        <v>843822.58</v>
      </c>
      <c r="AM83" s="69">
        <f t="shared" si="12"/>
        <v>376998.91000000003</v>
      </c>
    </row>
    <row r="84" spans="1:39" ht="15" thickBot="1" x14ac:dyDescent="0.25">
      <c r="A84" s="50" t="s">
        <v>394</v>
      </c>
      <c r="B84" s="50" t="s">
        <v>395</v>
      </c>
      <c r="C84" s="88">
        <v>783</v>
      </c>
      <c r="D84" s="89" t="s">
        <v>769</v>
      </c>
      <c r="E84" s="273" t="s">
        <v>2251</v>
      </c>
      <c r="F84" s="127">
        <v>377365.69</v>
      </c>
      <c r="G84" s="127">
        <v>0</v>
      </c>
      <c r="H84" s="127">
        <v>17248.849999999999</v>
      </c>
      <c r="I84" s="273">
        <v>440552.72</v>
      </c>
      <c r="J84" s="273">
        <v>24998.17</v>
      </c>
      <c r="K84" s="128">
        <v>4954</v>
      </c>
      <c r="L84" s="128">
        <v>34689.54</v>
      </c>
      <c r="M84" s="128"/>
      <c r="N84" s="128">
        <v>33</v>
      </c>
      <c r="O84" s="273">
        <v>3960</v>
      </c>
      <c r="P84" s="273"/>
      <c r="Q84" s="273">
        <v>-750</v>
      </c>
      <c r="R84" s="273">
        <v>2101746.27</v>
      </c>
      <c r="S84" s="100">
        <v>525523.02</v>
      </c>
      <c r="T84" s="100"/>
      <c r="U84" s="100"/>
      <c r="V84" s="100"/>
      <c r="W84" s="100">
        <v>480951.5</v>
      </c>
      <c r="X84" s="100">
        <v>1500</v>
      </c>
      <c r="Y84" s="129">
        <v>764216.5</v>
      </c>
      <c r="Z84" s="129"/>
      <c r="AA84" s="129"/>
      <c r="AB84" s="129">
        <v>156440.04999999999</v>
      </c>
      <c r="AC84" s="129">
        <v>68112.31</v>
      </c>
      <c r="AF84" s="129">
        <v>500</v>
      </c>
      <c r="AH84" s="99">
        <f t="shared" si="7"/>
        <v>394614.54</v>
      </c>
      <c r="AI84" s="63">
        <f t="shared" si="8"/>
        <v>39676.54</v>
      </c>
      <c r="AJ84" s="64">
        <f t="shared" si="9"/>
        <v>354938</v>
      </c>
      <c r="AK84" s="60">
        <f t="shared" si="10"/>
        <v>1007974.52</v>
      </c>
      <c r="AL84" s="59">
        <f t="shared" si="11"/>
        <v>989268.8600000001</v>
      </c>
      <c r="AM84" s="69">
        <f t="shared" si="12"/>
        <v>18705.659999999916</v>
      </c>
    </row>
    <row r="85" spans="1:39" ht="15" thickBot="1" x14ac:dyDescent="0.25">
      <c r="A85" s="50" t="s">
        <v>398</v>
      </c>
      <c r="B85" s="50" t="s">
        <v>399</v>
      </c>
      <c r="C85" s="88">
        <v>3757</v>
      </c>
      <c r="D85" s="89" t="s">
        <v>770</v>
      </c>
      <c r="E85" s="273" t="s">
        <v>2207</v>
      </c>
      <c r="F85" s="127">
        <v>479341.04</v>
      </c>
      <c r="G85" s="127">
        <v>0</v>
      </c>
      <c r="H85" s="127">
        <v>41837.61</v>
      </c>
      <c r="I85" s="273">
        <v>1092501.29</v>
      </c>
      <c r="J85" s="273">
        <v>162079.91</v>
      </c>
      <c r="K85" s="128"/>
      <c r="L85" s="128"/>
      <c r="M85" s="128">
        <v>21</v>
      </c>
      <c r="N85" s="128"/>
      <c r="O85" s="273"/>
      <c r="P85" s="273"/>
      <c r="Q85" s="273">
        <v>1489.12</v>
      </c>
      <c r="R85" s="273">
        <v>1047464</v>
      </c>
      <c r="S85" s="100">
        <v>512082.04</v>
      </c>
      <c r="T85" s="100">
        <v>208597.5</v>
      </c>
      <c r="U85" s="100">
        <v>789.86</v>
      </c>
      <c r="V85" s="100"/>
      <c r="W85" s="100">
        <v>695945</v>
      </c>
      <c r="X85" s="100">
        <v>58615</v>
      </c>
      <c r="Y85" s="129">
        <v>989075</v>
      </c>
      <c r="Z85" s="129"/>
      <c r="AA85" s="129">
        <v>2272</v>
      </c>
      <c r="AB85" s="129">
        <v>204030.74</v>
      </c>
      <c r="AC85" s="129">
        <v>74239.78</v>
      </c>
      <c r="AH85" s="99">
        <f t="shared" si="7"/>
        <v>521178.64999999997</v>
      </c>
      <c r="AI85" s="63">
        <f t="shared" si="8"/>
        <v>21</v>
      </c>
      <c r="AJ85" s="64">
        <f t="shared" si="9"/>
        <v>521157.64999999997</v>
      </c>
      <c r="AK85" s="60">
        <f t="shared" si="10"/>
        <v>1476029.4</v>
      </c>
      <c r="AL85" s="59">
        <f t="shared" si="11"/>
        <v>1269617.52</v>
      </c>
      <c r="AM85" s="69">
        <f t="shared" si="12"/>
        <v>206411.87999999989</v>
      </c>
    </row>
    <row r="86" spans="1:39" ht="15" thickBot="1" x14ac:dyDescent="0.25">
      <c r="A86" s="50" t="s">
        <v>398</v>
      </c>
      <c r="B86" s="50" t="s">
        <v>399</v>
      </c>
      <c r="C86" s="88">
        <v>7605</v>
      </c>
      <c r="D86" s="89" t="s">
        <v>771</v>
      </c>
      <c r="E86" s="273" t="s">
        <v>2208</v>
      </c>
      <c r="F86" s="127">
        <v>763420.76</v>
      </c>
      <c r="G86" s="127">
        <v>0</v>
      </c>
      <c r="H86" s="127">
        <v>155196.79999999999</v>
      </c>
      <c r="I86" s="273">
        <v>2823170.12</v>
      </c>
      <c r="J86" s="273">
        <v>620661.53</v>
      </c>
      <c r="K86" s="128"/>
      <c r="L86" s="128"/>
      <c r="M86" s="128">
        <v>54</v>
      </c>
      <c r="N86" s="128">
        <v>178283.98</v>
      </c>
      <c r="O86" s="273"/>
      <c r="P86" s="273"/>
      <c r="Q86" s="273">
        <v>17449.11</v>
      </c>
      <c r="R86" s="273"/>
      <c r="S86" s="100">
        <v>1144539.8500000001</v>
      </c>
      <c r="T86" s="100">
        <v>437817</v>
      </c>
      <c r="U86" s="100">
        <v>990.79</v>
      </c>
      <c r="V86" s="100"/>
      <c r="W86" s="100">
        <v>728450</v>
      </c>
      <c r="X86" s="100">
        <v>22415</v>
      </c>
      <c r="Y86" s="129">
        <v>1398203</v>
      </c>
      <c r="Z86" s="129">
        <v>3744</v>
      </c>
      <c r="AA86" s="129">
        <v>6548</v>
      </c>
      <c r="AB86" s="129">
        <v>650260.30000000005</v>
      </c>
      <c r="AC86" s="129">
        <v>218130.24</v>
      </c>
      <c r="AF86" s="129">
        <v>107314</v>
      </c>
      <c r="AH86" s="99">
        <f t="shared" si="7"/>
        <v>918617.56</v>
      </c>
      <c r="AI86" s="63">
        <f t="shared" si="8"/>
        <v>178337.98</v>
      </c>
      <c r="AJ86" s="64">
        <f t="shared" si="9"/>
        <v>740279.58000000007</v>
      </c>
      <c r="AK86" s="60">
        <f t="shared" si="10"/>
        <v>2334212.64</v>
      </c>
      <c r="AL86" s="59">
        <f t="shared" si="11"/>
        <v>2384199.54</v>
      </c>
      <c r="AM86" s="69">
        <f t="shared" si="12"/>
        <v>-49986.899999999907</v>
      </c>
    </row>
    <row r="87" spans="1:39" ht="15" thickBot="1" x14ac:dyDescent="0.25">
      <c r="A87" s="50" t="s">
        <v>398</v>
      </c>
      <c r="B87" s="50" t="s">
        <v>399</v>
      </c>
      <c r="C87" s="88">
        <v>7029</v>
      </c>
      <c r="D87" s="89" t="s">
        <v>772</v>
      </c>
      <c r="E87" s="273" t="s">
        <v>2209</v>
      </c>
      <c r="F87" s="127">
        <v>878736.19</v>
      </c>
      <c r="G87" s="127">
        <v>0</v>
      </c>
      <c r="H87" s="127">
        <v>84052.02</v>
      </c>
      <c r="I87" s="273">
        <v>1282049.46</v>
      </c>
      <c r="J87" s="273">
        <v>386617.69</v>
      </c>
      <c r="K87" s="128"/>
      <c r="L87" s="128"/>
      <c r="M87" s="128"/>
      <c r="N87" s="128">
        <v>0.28000000000000003</v>
      </c>
      <c r="O87" s="273"/>
      <c r="P87" s="273"/>
      <c r="Q87" s="273"/>
      <c r="R87" s="273">
        <v>1212550.31</v>
      </c>
      <c r="S87" s="100">
        <v>2321287.88</v>
      </c>
      <c r="T87" s="100">
        <v>48196</v>
      </c>
      <c r="U87" s="100">
        <v>2413.88</v>
      </c>
      <c r="V87" s="100"/>
      <c r="W87" s="100">
        <v>1325615</v>
      </c>
      <c r="X87" s="100">
        <v>58615</v>
      </c>
      <c r="Y87" s="129">
        <v>2085445</v>
      </c>
      <c r="Z87" s="129">
        <v>880</v>
      </c>
      <c r="AA87" s="129">
        <v>16391</v>
      </c>
      <c r="AB87" s="129">
        <v>892258.6</v>
      </c>
      <c r="AC87" s="129">
        <v>110823.1</v>
      </c>
      <c r="AH87" s="99">
        <f t="shared" si="7"/>
        <v>962788.21</v>
      </c>
      <c r="AI87" s="63">
        <f t="shared" si="8"/>
        <v>0.28000000000000003</v>
      </c>
      <c r="AJ87" s="64">
        <f t="shared" si="9"/>
        <v>962787.92999999993</v>
      </c>
      <c r="AK87" s="60">
        <f t="shared" si="10"/>
        <v>3756127.76</v>
      </c>
      <c r="AL87" s="59">
        <f t="shared" si="11"/>
        <v>3105797.7</v>
      </c>
      <c r="AM87" s="69">
        <f t="shared" si="12"/>
        <v>650330.05999999959</v>
      </c>
    </row>
    <row r="88" spans="1:39" ht="15" thickBot="1" x14ac:dyDescent="0.25">
      <c r="A88" s="50" t="s">
        <v>398</v>
      </c>
      <c r="B88" s="50" t="s">
        <v>399</v>
      </c>
      <c r="C88" s="88">
        <v>4650</v>
      </c>
      <c r="D88" s="89" t="s">
        <v>773</v>
      </c>
      <c r="E88" s="273" t="s">
        <v>2210</v>
      </c>
      <c r="F88" s="127">
        <v>517025.29</v>
      </c>
      <c r="G88" s="127">
        <v>0</v>
      </c>
      <c r="H88" s="127">
        <v>108374.27</v>
      </c>
      <c r="I88" s="273">
        <v>3376160.66</v>
      </c>
      <c r="J88" s="273">
        <v>141088.03</v>
      </c>
      <c r="K88" s="128"/>
      <c r="L88" s="128"/>
      <c r="M88" s="128"/>
      <c r="N88" s="128"/>
      <c r="O88" s="273"/>
      <c r="P88" s="273"/>
      <c r="Q88" s="273">
        <v>102558.8</v>
      </c>
      <c r="R88" s="273">
        <v>1047464</v>
      </c>
      <c r="S88" s="100">
        <v>864185.37</v>
      </c>
      <c r="T88" s="100">
        <v>120000</v>
      </c>
      <c r="U88" s="100">
        <v>929.22</v>
      </c>
      <c r="V88" s="100"/>
      <c r="W88" s="100">
        <v>913157.2</v>
      </c>
      <c r="X88" s="100">
        <v>23615</v>
      </c>
      <c r="Y88" s="129">
        <v>1429927.2</v>
      </c>
      <c r="Z88" s="129"/>
      <c r="AA88" s="129">
        <v>8310</v>
      </c>
      <c r="AB88" s="129">
        <v>368689.19</v>
      </c>
      <c r="AC88" s="129">
        <v>124514.69</v>
      </c>
      <c r="AE88" s="129">
        <v>36943</v>
      </c>
      <c r="AH88" s="99">
        <f t="shared" si="7"/>
        <v>625399.55999999994</v>
      </c>
      <c r="AI88" s="63">
        <f t="shared" si="8"/>
        <v>0</v>
      </c>
      <c r="AJ88" s="64">
        <f t="shared" si="9"/>
        <v>625399.55999999994</v>
      </c>
      <c r="AK88" s="60">
        <f t="shared" si="10"/>
        <v>1921886.79</v>
      </c>
      <c r="AL88" s="59">
        <f t="shared" si="11"/>
        <v>1968384.0799999998</v>
      </c>
      <c r="AM88" s="69">
        <f t="shared" si="12"/>
        <v>-46497.289999999804</v>
      </c>
    </row>
    <row r="89" spans="1:39" ht="15" thickBot="1" x14ac:dyDescent="0.25">
      <c r="A89" s="50" t="s">
        <v>398</v>
      </c>
      <c r="B89" s="50" t="s">
        <v>399</v>
      </c>
      <c r="C89" s="88">
        <v>3899</v>
      </c>
      <c r="D89" s="89" t="s">
        <v>774</v>
      </c>
      <c r="E89" s="273" t="s">
        <v>2211</v>
      </c>
      <c r="F89" s="127">
        <v>137115.31</v>
      </c>
      <c r="G89" s="127">
        <v>0</v>
      </c>
      <c r="H89" s="127">
        <v>393207.21</v>
      </c>
      <c r="I89" s="273">
        <v>1328008.72</v>
      </c>
      <c r="J89" s="273">
        <v>-790220.36</v>
      </c>
      <c r="K89" s="128"/>
      <c r="L89" s="128"/>
      <c r="M89" s="128"/>
      <c r="N89" s="128"/>
      <c r="O89" s="273">
        <v>124684</v>
      </c>
      <c r="P89" s="273"/>
      <c r="Q89" s="273">
        <v>1291301.6499999999</v>
      </c>
      <c r="R89" s="273"/>
      <c r="S89" s="100">
        <v>574808.24</v>
      </c>
      <c r="T89" s="100"/>
      <c r="U89" s="100">
        <v>405.11</v>
      </c>
      <c r="V89" s="100"/>
      <c r="W89" s="100">
        <v>592970</v>
      </c>
      <c r="X89" s="100">
        <v>23215</v>
      </c>
      <c r="Y89" s="129">
        <v>1088115</v>
      </c>
      <c r="Z89" s="129"/>
      <c r="AA89" s="129">
        <v>3560</v>
      </c>
      <c r="AB89" s="129">
        <v>278578.03000000003</v>
      </c>
      <c r="AC89" s="129">
        <v>127177.09</v>
      </c>
      <c r="AH89" s="99">
        <f t="shared" si="7"/>
        <v>530322.52</v>
      </c>
      <c r="AI89" s="63">
        <f t="shared" si="8"/>
        <v>0</v>
      </c>
      <c r="AJ89" s="64">
        <f t="shared" si="9"/>
        <v>530322.52</v>
      </c>
      <c r="AK89" s="60">
        <f t="shared" si="10"/>
        <v>1191398.3500000001</v>
      </c>
      <c r="AL89" s="59">
        <f t="shared" si="11"/>
        <v>1497430.12</v>
      </c>
      <c r="AM89" s="69">
        <f t="shared" si="12"/>
        <v>-306031.77</v>
      </c>
    </row>
    <row r="90" spans="1:39" ht="15" thickBot="1" x14ac:dyDescent="0.25">
      <c r="A90" s="50" t="s">
        <v>398</v>
      </c>
      <c r="B90" s="50" t="s">
        <v>399</v>
      </c>
      <c r="C90" s="88">
        <v>1800</v>
      </c>
      <c r="D90" s="89" t="s">
        <v>775</v>
      </c>
      <c r="E90" s="273" t="s">
        <v>2212</v>
      </c>
      <c r="F90" s="127">
        <v>147555.13</v>
      </c>
      <c r="G90" s="127">
        <v>12790</v>
      </c>
      <c r="H90" s="127">
        <v>21864.43</v>
      </c>
      <c r="I90" s="273">
        <v>325554.17</v>
      </c>
      <c r="J90" s="273">
        <v>99609.99</v>
      </c>
      <c r="K90" s="128"/>
      <c r="L90" s="128">
        <v>30483</v>
      </c>
      <c r="M90" s="128">
        <v>23215</v>
      </c>
      <c r="N90" s="128"/>
      <c r="O90" s="273"/>
      <c r="P90" s="273"/>
      <c r="Q90" s="273">
        <v>-77985</v>
      </c>
      <c r="R90" s="273">
        <v>1047464</v>
      </c>
      <c r="S90" s="100">
        <v>256626.07</v>
      </c>
      <c r="T90" s="100"/>
      <c r="U90" s="100">
        <v>347.03</v>
      </c>
      <c r="V90" s="100"/>
      <c r="W90" s="100">
        <v>319770</v>
      </c>
      <c r="Y90" s="129">
        <v>432600</v>
      </c>
      <c r="Z90" s="129"/>
      <c r="AA90" s="129"/>
      <c r="AB90" s="129">
        <v>113546.34</v>
      </c>
      <c r="AC90" s="129">
        <v>76132.2</v>
      </c>
      <c r="AH90" s="99">
        <f t="shared" si="7"/>
        <v>182209.56</v>
      </c>
      <c r="AI90" s="63">
        <f t="shared" si="8"/>
        <v>53698</v>
      </c>
      <c r="AJ90" s="64">
        <f t="shared" si="9"/>
        <v>128511.56</v>
      </c>
      <c r="AK90" s="60">
        <f t="shared" si="10"/>
        <v>576743.1</v>
      </c>
      <c r="AL90" s="59">
        <f t="shared" si="11"/>
        <v>622278.53999999992</v>
      </c>
      <c r="AM90" s="69">
        <f t="shared" si="12"/>
        <v>-45535.439999999944</v>
      </c>
    </row>
    <row r="91" spans="1:39" ht="15" thickBot="1" x14ac:dyDescent="0.25">
      <c r="A91" s="50" t="s">
        <v>398</v>
      </c>
      <c r="B91" s="50" t="s">
        <v>399</v>
      </c>
      <c r="C91" s="88">
        <v>5876</v>
      </c>
      <c r="D91" s="89" t="s">
        <v>776</v>
      </c>
      <c r="E91" s="273" t="s">
        <v>2213</v>
      </c>
      <c r="F91" s="127">
        <v>311465.46000000002</v>
      </c>
      <c r="G91" s="127">
        <v>0</v>
      </c>
      <c r="H91" s="127">
        <v>237051.76</v>
      </c>
      <c r="I91" s="273">
        <v>8870005.0399999991</v>
      </c>
      <c r="J91" s="273">
        <v>221703.94</v>
      </c>
      <c r="K91" s="128">
        <v>21000</v>
      </c>
      <c r="L91" s="128">
        <v>46425</v>
      </c>
      <c r="M91" s="128">
        <v>23615</v>
      </c>
      <c r="N91" s="128">
        <v>0.27</v>
      </c>
      <c r="O91" s="273"/>
      <c r="P91" s="273"/>
      <c r="Q91" s="273">
        <v>101619.83</v>
      </c>
      <c r="R91" s="273">
        <v>1215671.21</v>
      </c>
      <c r="S91" s="100">
        <v>840284.77</v>
      </c>
      <c r="T91" s="100"/>
      <c r="U91" s="100">
        <v>802.79</v>
      </c>
      <c r="V91" s="100"/>
      <c r="W91" s="100">
        <v>929460</v>
      </c>
      <c r="Y91" s="129">
        <v>1398470</v>
      </c>
      <c r="Z91" s="129"/>
      <c r="AA91" s="129"/>
      <c r="AB91" s="129">
        <v>402256.47</v>
      </c>
      <c r="AC91" s="129">
        <v>138259.96</v>
      </c>
      <c r="AH91" s="99">
        <f t="shared" si="7"/>
        <v>548517.22</v>
      </c>
      <c r="AI91" s="63">
        <f t="shared" si="8"/>
        <v>91040.27</v>
      </c>
      <c r="AJ91" s="64">
        <f t="shared" si="9"/>
        <v>457476.94999999995</v>
      </c>
      <c r="AK91" s="60">
        <f t="shared" si="10"/>
        <v>1770547.56</v>
      </c>
      <c r="AL91" s="59">
        <f t="shared" si="11"/>
        <v>1938986.43</v>
      </c>
      <c r="AM91" s="69">
        <f t="shared" si="12"/>
        <v>-168438.86999999988</v>
      </c>
    </row>
    <row r="92" spans="1:39" ht="15" thickBot="1" x14ac:dyDescent="0.25">
      <c r="A92" s="50" t="s">
        <v>398</v>
      </c>
      <c r="B92" s="50" t="s">
        <v>399</v>
      </c>
      <c r="C92" s="88">
        <v>1689</v>
      </c>
      <c r="D92" s="89" t="s">
        <v>777</v>
      </c>
      <c r="E92" s="273" t="s">
        <v>2214</v>
      </c>
      <c r="F92" s="127">
        <v>172647.36</v>
      </c>
      <c r="G92" s="127">
        <v>25522</v>
      </c>
      <c r="H92" s="127">
        <v>13637.21</v>
      </c>
      <c r="I92" s="273">
        <v>1196104.8500000001</v>
      </c>
      <c r="J92" s="273">
        <v>107753.03</v>
      </c>
      <c r="K92" s="128">
        <v>5800</v>
      </c>
      <c r="L92" s="128">
        <v>17596</v>
      </c>
      <c r="M92" s="128">
        <v>18</v>
      </c>
      <c r="N92" s="128">
        <v>18.64</v>
      </c>
      <c r="O92" s="273">
        <v>23615</v>
      </c>
      <c r="P92" s="273">
        <v>-134642.35</v>
      </c>
      <c r="Q92" s="273">
        <v>-138294.18</v>
      </c>
      <c r="R92" s="273">
        <v>1849378.08</v>
      </c>
      <c r="S92" s="100">
        <v>256958.76</v>
      </c>
      <c r="T92" s="100"/>
      <c r="U92" s="100"/>
      <c r="V92" s="100"/>
      <c r="W92" s="100">
        <v>683460</v>
      </c>
      <c r="X92" s="100">
        <v>382</v>
      </c>
      <c r="Y92" s="129">
        <v>797060</v>
      </c>
      <c r="Z92" s="129"/>
      <c r="AA92" s="129"/>
      <c r="AB92" s="129">
        <v>132274.32</v>
      </c>
      <c r="AC92" s="129">
        <v>114764.18</v>
      </c>
      <c r="AH92" s="99">
        <f t="shared" si="7"/>
        <v>211806.56999999998</v>
      </c>
      <c r="AI92" s="63">
        <f t="shared" si="8"/>
        <v>23432.639999999999</v>
      </c>
      <c r="AJ92" s="64">
        <f t="shared" si="9"/>
        <v>188373.93</v>
      </c>
      <c r="AK92" s="60">
        <f t="shared" si="10"/>
        <v>940800.76</v>
      </c>
      <c r="AL92" s="59">
        <f t="shared" si="11"/>
        <v>1044098.5</v>
      </c>
      <c r="AM92" s="69">
        <f t="shared" si="12"/>
        <v>-103297.73999999999</v>
      </c>
    </row>
    <row r="93" spans="1:39" ht="15" thickBot="1" x14ac:dyDescent="0.25">
      <c r="A93" s="50" t="s">
        <v>398</v>
      </c>
      <c r="B93" s="50" t="s">
        <v>399</v>
      </c>
      <c r="C93" s="88">
        <v>3572</v>
      </c>
      <c r="D93" s="89" t="s">
        <v>778</v>
      </c>
      <c r="E93" s="273" t="s">
        <v>2215</v>
      </c>
      <c r="F93" s="127">
        <v>252951.39</v>
      </c>
      <c r="G93" s="127">
        <v>15735.3</v>
      </c>
      <c r="H93" s="127">
        <v>26832.26</v>
      </c>
      <c r="I93" s="273">
        <v>1633684.17</v>
      </c>
      <c r="J93" s="273">
        <v>189632.24</v>
      </c>
      <c r="K93" s="128">
        <v>85990</v>
      </c>
      <c r="L93" s="128">
        <v>45001.71</v>
      </c>
      <c r="M93" s="128"/>
      <c r="N93" s="128">
        <v>1157.1099999999999</v>
      </c>
      <c r="O93" s="273"/>
      <c r="P93" s="273"/>
      <c r="Q93" s="273">
        <v>1966434.32</v>
      </c>
      <c r="R93" s="273">
        <v>281440</v>
      </c>
      <c r="S93" s="100">
        <v>550847.19999999995</v>
      </c>
      <c r="T93" s="100"/>
      <c r="U93" s="100">
        <v>674.93</v>
      </c>
      <c r="V93" s="100"/>
      <c r="Y93" s="129">
        <v>433020</v>
      </c>
      <c r="Z93" s="129"/>
      <c r="AA93" s="129"/>
      <c r="AB93" s="129">
        <v>187912.88</v>
      </c>
      <c r="AC93" s="129">
        <v>179005.03</v>
      </c>
      <c r="AH93" s="99">
        <f t="shared" si="7"/>
        <v>295518.95</v>
      </c>
      <c r="AI93" s="63">
        <f t="shared" si="8"/>
        <v>132148.81999999998</v>
      </c>
      <c r="AJ93" s="64">
        <f t="shared" si="9"/>
        <v>163370.13000000003</v>
      </c>
      <c r="AK93" s="60">
        <f t="shared" si="10"/>
        <v>551522.13</v>
      </c>
      <c r="AL93" s="59">
        <f t="shared" si="11"/>
        <v>799937.91</v>
      </c>
      <c r="AM93" s="69">
        <f t="shared" si="12"/>
        <v>-248415.78000000003</v>
      </c>
    </row>
    <row r="94" spans="1:39" ht="15" thickBot="1" x14ac:dyDescent="0.25">
      <c r="A94" s="50" t="s">
        <v>398</v>
      </c>
      <c r="B94" s="50" t="s">
        <v>399</v>
      </c>
      <c r="C94" s="88">
        <v>3222</v>
      </c>
      <c r="D94" s="89" t="s">
        <v>779</v>
      </c>
      <c r="E94" s="273" t="s">
        <v>2216</v>
      </c>
      <c r="F94" s="127">
        <v>190560.86</v>
      </c>
      <c r="G94" s="127">
        <v>3880</v>
      </c>
      <c r="H94" s="127">
        <v>171225.5</v>
      </c>
      <c r="I94" s="273">
        <v>3527847.19</v>
      </c>
      <c r="J94" s="273">
        <v>656816.6</v>
      </c>
      <c r="K94" s="128"/>
      <c r="L94" s="128"/>
      <c r="M94" s="128"/>
      <c r="N94" s="128">
        <v>57.22</v>
      </c>
      <c r="O94" s="273"/>
      <c r="P94" s="273"/>
      <c r="Q94" s="273">
        <v>-21263.56</v>
      </c>
      <c r="R94" s="273">
        <v>2812906.16</v>
      </c>
      <c r="S94" s="100">
        <v>472817.56</v>
      </c>
      <c r="T94" s="100"/>
      <c r="U94" s="100">
        <v>623.6</v>
      </c>
      <c r="V94" s="100"/>
      <c r="W94" s="100">
        <v>1170630</v>
      </c>
      <c r="Y94" s="129">
        <v>1370759</v>
      </c>
      <c r="Z94" s="129"/>
      <c r="AA94" s="129">
        <v>3954</v>
      </c>
      <c r="AB94" s="129">
        <v>335715.11</v>
      </c>
      <c r="AC94" s="129">
        <v>246958.55</v>
      </c>
      <c r="AH94" s="99">
        <f t="shared" si="7"/>
        <v>365666.36</v>
      </c>
      <c r="AI94" s="63">
        <f t="shared" si="8"/>
        <v>57.22</v>
      </c>
      <c r="AJ94" s="64">
        <f t="shared" si="9"/>
        <v>365609.14</v>
      </c>
      <c r="AK94" s="60">
        <f t="shared" si="10"/>
        <v>1644071.16</v>
      </c>
      <c r="AL94" s="59">
        <f t="shared" si="11"/>
        <v>1957386.66</v>
      </c>
      <c r="AM94" s="69">
        <f t="shared" si="12"/>
        <v>-313315.5</v>
      </c>
    </row>
    <row r="95" spans="1:39" ht="15" thickBot="1" x14ac:dyDescent="0.25">
      <c r="A95" s="50" t="s">
        <v>398</v>
      </c>
      <c r="B95" s="50" t="s">
        <v>399</v>
      </c>
      <c r="C95" s="88">
        <v>3078</v>
      </c>
      <c r="D95" s="89" t="s">
        <v>780</v>
      </c>
      <c r="E95" s="273" t="s">
        <v>2217</v>
      </c>
      <c r="F95" s="127">
        <v>142772.38</v>
      </c>
      <c r="G95" s="127">
        <v>265.5</v>
      </c>
      <c r="H95" s="127">
        <v>7237.83</v>
      </c>
      <c r="I95" s="273">
        <v>3332294.21</v>
      </c>
      <c r="J95" s="273">
        <v>94718.32</v>
      </c>
      <c r="K95" s="128">
        <v>91570</v>
      </c>
      <c r="L95" s="128">
        <v>250</v>
      </c>
      <c r="M95" s="128">
        <v>18395</v>
      </c>
      <c r="N95" s="128"/>
      <c r="O95" s="273">
        <v>8108</v>
      </c>
      <c r="P95" s="273"/>
      <c r="Q95" s="273">
        <v>2829767.13</v>
      </c>
      <c r="R95" s="273">
        <v>1047464</v>
      </c>
      <c r="S95" s="100">
        <v>439422.02</v>
      </c>
      <c r="T95" s="100"/>
      <c r="U95" s="100">
        <v>599.49</v>
      </c>
      <c r="V95" s="100"/>
      <c r="W95" s="100">
        <v>616430</v>
      </c>
      <c r="Y95" s="129">
        <v>898787</v>
      </c>
      <c r="Z95" s="129"/>
      <c r="AA95" s="129">
        <v>14644</v>
      </c>
      <c r="AB95" s="129">
        <v>430436.4</v>
      </c>
      <c r="AC95" s="129">
        <v>118996</v>
      </c>
      <c r="AH95" s="99">
        <f t="shared" si="7"/>
        <v>150275.71</v>
      </c>
      <c r="AI95" s="63">
        <f t="shared" si="8"/>
        <v>110215</v>
      </c>
      <c r="AJ95" s="64">
        <f t="shared" si="9"/>
        <v>40060.709999999992</v>
      </c>
      <c r="AK95" s="60">
        <f t="shared" si="10"/>
        <v>1056451.51</v>
      </c>
      <c r="AL95" s="59">
        <f t="shared" si="11"/>
        <v>1462863.4</v>
      </c>
      <c r="AM95" s="69">
        <f t="shared" si="12"/>
        <v>-406411.8899999999</v>
      </c>
    </row>
    <row r="96" spans="1:39" ht="15" thickBot="1" x14ac:dyDescent="0.25">
      <c r="A96" s="50" t="s">
        <v>398</v>
      </c>
      <c r="B96" s="50" t="s">
        <v>399</v>
      </c>
      <c r="C96" s="88">
        <v>4264</v>
      </c>
      <c r="D96" s="89" t="s">
        <v>781</v>
      </c>
      <c r="E96" s="273" t="s">
        <v>2218</v>
      </c>
      <c r="F96" s="127">
        <v>852690.42</v>
      </c>
      <c r="G96" s="127">
        <v>0</v>
      </c>
      <c r="H96" s="127">
        <v>31548.94</v>
      </c>
      <c r="I96" s="273">
        <v>1122482.53</v>
      </c>
      <c r="J96" s="273">
        <v>190373.58</v>
      </c>
      <c r="K96" s="128">
        <v>0</v>
      </c>
      <c r="L96" s="128"/>
      <c r="M96" s="128">
        <v>23615</v>
      </c>
      <c r="N96" s="128"/>
      <c r="O96" s="273"/>
      <c r="P96" s="273"/>
      <c r="Q96" s="273">
        <v>1930818.93</v>
      </c>
      <c r="R96" s="273"/>
      <c r="S96" s="100">
        <v>1072047.58</v>
      </c>
      <c r="T96" s="100">
        <v>160625</v>
      </c>
      <c r="U96" s="100">
        <v>1344.14</v>
      </c>
      <c r="V96" s="100"/>
      <c r="X96" s="100">
        <v>35000</v>
      </c>
      <c r="Y96" s="129">
        <v>546160</v>
      </c>
      <c r="Z96" s="129"/>
      <c r="AA96" s="129"/>
      <c r="AB96" s="129">
        <v>382334.91</v>
      </c>
      <c r="AC96" s="129">
        <v>65260.27</v>
      </c>
      <c r="AH96" s="99">
        <f t="shared" si="7"/>
        <v>884239.35999999999</v>
      </c>
      <c r="AI96" s="63">
        <f t="shared" si="8"/>
        <v>23615</v>
      </c>
      <c r="AJ96" s="64">
        <f t="shared" si="9"/>
        <v>860624.36</v>
      </c>
      <c r="AK96" s="60">
        <f t="shared" si="10"/>
        <v>1269016.72</v>
      </c>
      <c r="AL96" s="59">
        <f t="shared" si="11"/>
        <v>993755.17999999993</v>
      </c>
      <c r="AM96" s="69">
        <f t="shared" si="12"/>
        <v>275261.54000000004</v>
      </c>
    </row>
    <row r="97" spans="1:39" ht="15" thickBot="1" x14ac:dyDescent="0.25">
      <c r="A97" s="50" t="s">
        <v>398</v>
      </c>
      <c r="B97" s="50" t="s">
        <v>399</v>
      </c>
      <c r="C97" s="88">
        <v>5763</v>
      </c>
      <c r="D97" s="89" t="s">
        <v>782</v>
      </c>
      <c r="E97" s="273" t="s">
        <v>2219</v>
      </c>
      <c r="F97" s="127">
        <v>543499.69999999995</v>
      </c>
      <c r="G97" s="127">
        <v>4821.25</v>
      </c>
      <c r="H97" s="127">
        <v>219243.68</v>
      </c>
      <c r="I97" s="273">
        <v>933147.87</v>
      </c>
      <c r="J97" s="273">
        <v>8669.6200000000008</v>
      </c>
      <c r="K97" s="128">
        <v>155000</v>
      </c>
      <c r="L97" s="128"/>
      <c r="M97" s="128"/>
      <c r="N97" s="128">
        <v>1176.77</v>
      </c>
      <c r="O97" s="273"/>
      <c r="P97" s="273"/>
      <c r="Q97" s="273">
        <v>-3676428.82</v>
      </c>
      <c r="R97" s="273">
        <v>613325.81999999995</v>
      </c>
      <c r="S97" s="100">
        <v>649539.36</v>
      </c>
      <c r="T97" s="100"/>
      <c r="U97" s="100">
        <v>1153.5</v>
      </c>
      <c r="V97" s="100"/>
      <c r="W97" s="100">
        <v>355050</v>
      </c>
      <c r="X97" s="100">
        <v>23615</v>
      </c>
      <c r="Y97" s="129">
        <v>933938</v>
      </c>
      <c r="Z97" s="129"/>
      <c r="AA97" s="129"/>
      <c r="AB97" s="129">
        <v>319963.93</v>
      </c>
      <c r="AC97" s="129">
        <v>60859.38</v>
      </c>
      <c r="AH97" s="99">
        <f t="shared" si="7"/>
        <v>767564.62999999989</v>
      </c>
      <c r="AI97" s="63">
        <f t="shared" si="8"/>
        <v>156176.76999999999</v>
      </c>
      <c r="AJ97" s="64">
        <f t="shared" si="9"/>
        <v>611387.85999999987</v>
      </c>
      <c r="AK97" s="60">
        <f t="shared" si="10"/>
        <v>1029357.86</v>
      </c>
      <c r="AL97" s="59">
        <f t="shared" si="11"/>
        <v>1314761.3099999998</v>
      </c>
      <c r="AM97" s="69">
        <f t="shared" si="12"/>
        <v>-285403.44999999984</v>
      </c>
    </row>
    <row r="98" spans="1:39" ht="15" thickBot="1" x14ac:dyDescent="0.25">
      <c r="A98" s="50" t="s">
        <v>398</v>
      </c>
      <c r="B98" s="50" t="s">
        <v>399</v>
      </c>
      <c r="C98" s="88">
        <v>3934</v>
      </c>
      <c r="D98" s="89" t="s">
        <v>783</v>
      </c>
      <c r="E98" s="273" t="s">
        <v>2220</v>
      </c>
      <c r="F98" s="127">
        <v>517992.61</v>
      </c>
      <c r="G98" s="127">
        <v>0</v>
      </c>
      <c r="H98" s="127">
        <v>93121.16</v>
      </c>
      <c r="I98" s="273">
        <v>1021448.31</v>
      </c>
      <c r="J98" s="273">
        <v>126074.28</v>
      </c>
      <c r="K98" s="128"/>
      <c r="L98" s="128"/>
      <c r="M98" s="128"/>
      <c r="N98" s="128"/>
      <c r="O98" s="273"/>
      <c r="P98" s="273"/>
      <c r="Q98" s="273">
        <v>-419479.12</v>
      </c>
      <c r="R98" s="273">
        <v>1790978.12</v>
      </c>
      <c r="S98" s="100">
        <v>898604.55</v>
      </c>
      <c r="T98" s="100"/>
      <c r="U98" s="100">
        <v>871.82</v>
      </c>
      <c r="V98" s="100"/>
      <c r="W98" s="100">
        <v>918873.9</v>
      </c>
      <c r="Y98" s="129">
        <v>1182398.8999999999</v>
      </c>
      <c r="Z98" s="129"/>
      <c r="AA98" s="129">
        <v>21378</v>
      </c>
      <c r="AB98" s="129">
        <v>273220.99</v>
      </c>
      <c r="AC98" s="129">
        <v>138925.21</v>
      </c>
      <c r="AF98" s="129">
        <v>596</v>
      </c>
      <c r="AH98" s="99">
        <f t="shared" si="7"/>
        <v>611113.77</v>
      </c>
      <c r="AI98" s="63">
        <f t="shared" si="8"/>
        <v>0</v>
      </c>
      <c r="AJ98" s="64">
        <f t="shared" si="9"/>
        <v>611113.77</v>
      </c>
      <c r="AK98" s="60">
        <f t="shared" si="10"/>
        <v>1818350.27</v>
      </c>
      <c r="AL98" s="59">
        <f t="shared" si="11"/>
        <v>1616519.0999999999</v>
      </c>
      <c r="AM98" s="69">
        <f t="shared" si="12"/>
        <v>201831.17000000016</v>
      </c>
    </row>
    <row r="99" spans="1:39" ht="15" thickBot="1" x14ac:dyDescent="0.25">
      <c r="A99" s="50" t="s">
        <v>398</v>
      </c>
      <c r="B99" s="50" t="s">
        <v>399</v>
      </c>
      <c r="C99" s="88">
        <v>5633</v>
      </c>
      <c r="D99" s="89" t="s">
        <v>784</v>
      </c>
      <c r="E99" s="273" t="s">
        <v>2221</v>
      </c>
      <c r="F99" s="127">
        <v>1050259.1299999999</v>
      </c>
      <c r="G99" s="127">
        <v>0</v>
      </c>
      <c r="H99" s="127">
        <v>207467.6</v>
      </c>
      <c r="I99" s="273">
        <v>4273195.62</v>
      </c>
      <c r="J99" s="273">
        <v>1502748.42</v>
      </c>
      <c r="K99" s="128">
        <v>0</v>
      </c>
      <c r="L99" s="128"/>
      <c r="M99" s="128"/>
      <c r="N99" s="128">
        <v>0</v>
      </c>
      <c r="O99" s="273">
        <v>20084</v>
      </c>
      <c r="P99" s="273"/>
      <c r="Q99" s="273">
        <v>58214.73</v>
      </c>
      <c r="R99" s="273">
        <v>1047464</v>
      </c>
      <c r="S99" s="100">
        <v>1488914.69</v>
      </c>
      <c r="T99" s="100">
        <v>207099</v>
      </c>
      <c r="U99" s="100">
        <v>1837.83</v>
      </c>
      <c r="V99" s="100"/>
      <c r="W99" s="100">
        <v>942690</v>
      </c>
      <c r="X99" s="100">
        <v>61950</v>
      </c>
      <c r="Y99" s="129">
        <v>1466986</v>
      </c>
      <c r="Z99" s="129"/>
      <c r="AA99" s="129"/>
      <c r="AB99" s="129">
        <v>462326.41</v>
      </c>
      <c r="AC99" s="129">
        <v>346484.68</v>
      </c>
      <c r="AH99" s="99">
        <f t="shared" si="7"/>
        <v>1257726.73</v>
      </c>
      <c r="AI99" s="63">
        <f t="shared" si="8"/>
        <v>0</v>
      </c>
      <c r="AJ99" s="64">
        <f t="shared" si="9"/>
        <v>1257726.73</v>
      </c>
      <c r="AK99" s="60">
        <f t="shared" si="10"/>
        <v>2702491.52</v>
      </c>
      <c r="AL99" s="59">
        <f t="shared" si="11"/>
        <v>2275797.09</v>
      </c>
      <c r="AM99" s="69">
        <f t="shared" si="12"/>
        <v>426694.43000000017</v>
      </c>
    </row>
    <row r="100" spans="1:39" ht="15" thickBot="1" x14ac:dyDescent="0.25">
      <c r="A100" s="50" t="s">
        <v>398</v>
      </c>
      <c r="B100" s="50" t="s">
        <v>399</v>
      </c>
      <c r="C100" s="88">
        <v>3215</v>
      </c>
      <c r="D100" s="89" t="s">
        <v>785</v>
      </c>
      <c r="E100" s="273" t="s">
        <v>2222</v>
      </c>
      <c r="F100" s="127">
        <v>180948.55</v>
      </c>
      <c r="G100" s="127">
        <v>4900</v>
      </c>
      <c r="H100" s="127">
        <v>149952.71</v>
      </c>
      <c r="I100" s="273">
        <v>1095371.3600000001</v>
      </c>
      <c r="J100" s="273">
        <v>176521.56</v>
      </c>
      <c r="K100" s="128">
        <v>12400</v>
      </c>
      <c r="L100" s="128"/>
      <c r="M100" s="128"/>
      <c r="N100" s="128">
        <v>57.67</v>
      </c>
      <c r="O100" s="273">
        <v>151225</v>
      </c>
      <c r="P100" s="273"/>
      <c r="Q100" s="273">
        <v>21775.33</v>
      </c>
      <c r="R100" s="273">
        <v>1768225.65</v>
      </c>
      <c r="S100" s="100">
        <v>839068.41</v>
      </c>
      <c r="T100" s="100">
        <v>70069</v>
      </c>
      <c r="U100" s="100">
        <v>379.19</v>
      </c>
      <c r="V100" s="100"/>
      <c r="X100" s="100">
        <v>21095</v>
      </c>
      <c r="Y100" s="129">
        <v>388091</v>
      </c>
      <c r="Z100" s="129"/>
      <c r="AA100" s="129">
        <v>6672</v>
      </c>
      <c r="AB100" s="129">
        <v>350095.57</v>
      </c>
      <c r="AC100" s="129">
        <v>114109.06</v>
      </c>
      <c r="AH100" s="99">
        <f t="shared" si="7"/>
        <v>335801.26</v>
      </c>
      <c r="AI100" s="63">
        <f t="shared" si="8"/>
        <v>12457.67</v>
      </c>
      <c r="AJ100" s="64">
        <f t="shared" si="9"/>
        <v>323343.59000000003</v>
      </c>
      <c r="AK100" s="60">
        <f t="shared" si="10"/>
        <v>930611.6</v>
      </c>
      <c r="AL100" s="59">
        <f t="shared" si="11"/>
        <v>858967.63000000012</v>
      </c>
      <c r="AM100" s="69">
        <f t="shared" si="12"/>
        <v>71643.969999999856</v>
      </c>
    </row>
    <row r="101" spans="1:39" ht="15" thickBot="1" x14ac:dyDescent="0.25">
      <c r="A101" s="50" t="s">
        <v>398</v>
      </c>
      <c r="B101" s="50" t="s">
        <v>399</v>
      </c>
      <c r="C101" s="88">
        <v>4457</v>
      </c>
      <c r="D101" s="89" t="s">
        <v>786</v>
      </c>
      <c r="E101" s="273" t="s">
        <v>2252</v>
      </c>
      <c r="F101" s="127">
        <v>375083.37</v>
      </c>
      <c r="G101" s="127">
        <v>0</v>
      </c>
      <c r="H101" s="127">
        <v>74642.62</v>
      </c>
      <c r="I101" s="273">
        <v>1087122.32</v>
      </c>
      <c r="J101" s="273">
        <v>133589.35</v>
      </c>
      <c r="K101" s="128"/>
      <c r="L101" s="128"/>
      <c r="M101" s="128"/>
      <c r="N101" s="128"/>
      <c r="O101" s="273"/>
      <c r="P101" s="273"/>
      <c r="Q101" s="273"/>
      <c r="R101" s="273">
        <v>1440650.38</v>
      </c>
      <c r="S101" s="100">
        <v>751924.22</v>
      </c>
      <c r="T101" s="100"/>
      <c r="U101" s="100">
        <v>882.44</v>
      </c>
      <c r="V101" s="100"/>
      <c r="W101" s="100">
        <v>1243690</v>
      </c>
      <c r="Y101" s="129">
        <v>1543560</v>
      </c>
      <c r="Z101" s="129"/>
      <c r="AA101" s="129">
        <v>9966</v>
      </c>
      <c r="AB101" s="129">
        <v>370659.86</v>
      </c>
      <c r="AC101" s="129">
        <v>145327.74</v>
      </c>
      <c r="AH101" s="99">
        <f t="shared" si="7"/>
        <v>449725.99</v>
      </c>
      <c r="AI101" s="63">
        <f t="shared" si="8"/>
        <v>0</v>
      </c>
      <c r="AJ101" s="64">
        <f t="shared" si="9"/>
        <v>449725.99</v>
      </c>
      <c r="AK101" s="60">
        <f t="shared" si="10"/>
        <v>1996496.66</v>
      </c>
      <c r="AL101" s="59">
        <f t="shared" si="11"/>
        <v>2069513.5999999999</v>
      </c>
      <c r="AM101" s="69">
        <f t="shared" si="12"/>
        <v>-73016.939999999944</v>
      </c>
    </row>
    <row r="102" spans="1:39" ht="15" thickBot="1" x14ac:dyDescent="0.25">
      <c r="A102" s="50" t="s">
        <v>402</v>
      </c>
      <c r="B102" s="50" t="s">
        <v>403</v>
      </c>
      <c r="C102" s="88">
        <v>2578</v>
      </c>
      <c r="D102" s="89" t="s">
        <v>787</v>
      </c>
      <c r="E102" s="273" t="s">
        <v>2223</v>
      </c>
      <c r="F102" s="127">
        <v>121689.60000000001</v>
      </c>
      <c r="G102" s="127">
        <v>11960</v>
      </c>
      <c r="H102" s="127">
        <v>18604.18</v>
      </c>
      <c r="I102" s="273">
        <v>1674267.44</v>
      </c>
      <c r="J102" s="273">
        <v>441611.29</v>
      </c>
      <c r="K102" s="128"/>
      <c r="L102" s="128"/>
      <c r="M102" s="128"/>
      <c r="N102" s="128">
        <v>233.64</v>
      </c>
      <c r="O102" s="273">
        <v>95000</v>
      </c>
      <c r="P102" s="273"/>
      <c r="Q102" s="273">
        <v>146263.67000000001</v>
      </c>
      <c r="R102" s="273">
        <v>2439714</v>
      </c>
      <c r="S102" s="100">
        <v>618840.25</v>
      </c>
      <c r="T102" s="100">
        <v>185000</v>
      </c>
      <c r="U102" s="100">
        <v>381.32</v>
      </c>
      <c r="V102" s="100"/>
      <c r="W102" s="100">
        <v>746130</v>
      </c>
      <c r="Y102" s="129">
        <v>853280</v>
      </c>
      <c r="Z102" s="129"/>
      <c r="AA102" s="129">
        <v>5080</v>
      </c>
      <c r="AB102" s="129">
        <v>480700.5</v>
      </c>
      <c r="AC102" s="129">
        <v>184535.72</v>
      </c>
      <c r="AH102" s="99">
        <f t="shared" si="7"/>
        <v>152253.78</v>
      </c>
      <c r="AI102" s="63">
        <f t="shared" si="8"/>
        <v>233.64</v>
      </c>
      <c r="AJ102" s="64">
        <f t="shared" si="9"/>
        <v>152020.13999999998</v>
      </c>
      <c r="AK102" s="60">
        <f t="shared" si="10"/>
        <v>1550351.5699999998</v>
      </c>
      <c r="AL102" s="59">
        <f t="shared" si="11"/>
        <v>1523596.22</v>
      </c>
      <c r="AM102" s="69">
        <f t="shared" si="12"/>
        <v>26755.34999999986</v>
      </c>
    </row>
    <row r="103" spans="1:39" ht="15" thickBot="1" x14ac:dyDescent="0.25">
      <c r="A103" s="50" t="s">
        <v>402</v>
      </c>
      <c r="B103" s="50" t="s">
        <v>403</v>
      </c>
      <c r="C103" s="88">
        <v>5205</v>
      </c>
      <c r="D103" s="89" t="s">
        <v>788</v>
      </c>
      <c r="E103" s="273" t="s">
        <v>2224</v>
      </c>
      <c r="F103" s="127">
        <v>470670.07</v>
      </c>
      <c r="G103" s="127">
        <v>19760</v>
      </c>
      <c r="H103" s="127">
        <v>44620.94</v>
      </c>
      <c r="I103" s="273">
        <v>1241941.8400000001</v>
      </c>
      <c r="J103" s="273">
        <v>37586.089999999997</v>
      </c>
      <c r="K103" s="128"/>
      <c r="L103" s="128"/>
      <c r="M103" s="128"/>
      <c r="N103" s="128"/>
      <c r="O103" s="273"/>
      <c r="P103" s="273"/>
      <c r="Q103" s="273">
        <v>38801.699999999997</v>
      </c>
      <c r="R103" s="273">
        <v>3137825</v>
      </c>
      <c r="S103" s="100">
        <v>884763.33</v>
      </c>
      <c r="T103" s="100"/>
      <c r="U103" s="100">
        <v>469.62</v>
      </c>
      <c r="V103" s="100"/>
      <c r="Y103" s="129">
        <v>253785</v>
      </c>
      <c r="Z103" s="129"/>
      <c r="AA103" s="129"/>
      <c r="AB103" s="129">
        <v>306696.83</v>
      </c>
      <c r="AC103" s="129">
        <v>106987.32</v>
      </c>
      <c r="AH103" s="99">
        <f t="shared" si="7"/>
        <v>535051.01</v>
      </c>
      <c r="AI103" s="63">
        <f t="shared" si="8"/>
        <v>0</v>
      </c>
      <c r="AJ103" s="64">
        <f t="shared" si="9"/>
        <v>535051.01</v>
      </c>
      <c r="AK103" s="60">
        <f t="shared" si="10"/>
        <v>885232.95</v>
      </c>
      <c r="AL103" s="59">
        <f t="shared" si="11"/>
        <v>667469.15000000014</v>
      </c>
      <c r="AM103" s="69">
        <f t="shared" si="12"/>
        <v>217763.79999999981</v>
      </c>
    </row>
    <row r="104" spans="1:39" ht="15" thickBot="1" x14ac:dyDescent="0.25">
      <c r="A104" s="50" t="s">
        <v>402</v>
      </c>
      <c r="B104" s="50" t="s">
        <v>403</v>
      </c>
      <c r="C104" s="88">
        <v>2942</v>
      </c>
      <c r="D104" s="89" t="s">
        <v>789</v>
      </c>
      <c r="E104" s="273" t="s">
        <v>2227</v>
      </c>
      <c r="F104" s="127">
        <v>164028.9</v>
      </c>
      <c r="G104" s="127">
        <v>11180</v>
      </c>
      <c r="H104" s="127">
        <v>19746.28</v>
      </c>
      <c r="I104" s="273">
        <v>696368.33</v>
      </c>
      <c r="J104" s="273">
        <v>468907.71</v>
      </c>
      <c r="K104" s="128">
        <v>1215</v>
      </c>
      <c r="L104" s="128">
        <v>107</v>
      </c>
      <c r="M104" s="128"/>
      <c r="N104" s="128">
        <v>2936.16</v>
      </c>
      <c r="O104" s="273"/>
      <c r="P104" s="273"/>
      <c r="Q104" s="273">
        <v>363657.33</v>
      </c>
      <c r="R104" s="273">
        <v>1499736.2</v>
      </c>
      <c r="S104" s="100">
        <v>1019933.65</v>
      </c>
      <c r="T104" s="100"/>
      <c r="U104" s="100">
        <v>208.75</v>
      </c>
      <c r="V104" s="100"/>
      <c r="W104" s="100">
        <v>735600</v>
      </c>
      <c r="Y104" s="129">
        <v>969318</v>
      </c>
      <c r="Z104" s="129"/>
      <c r="AA104" s="129"/>
      <c r="AB104" s="129">
        <v>360005.61</v>
      </c>
      <c r="AC104" s="129">
        <v>104915.42</v>
      </c>
      <c r="AE104" s="129">
        <v>9</v>
      </c>
      <c r="AF104" s="129">
        <v>40500</v>
      </c>
      <c r="AH104" s="99">
        <f t="shared" si="7"/>
        <v>194955.18</v>
      </c>
      <c r="AI104" s="63">
        <f t="shared" si="8"/>
        <v>4258.16</v>
      </c>
      <c r="AJ104" s="64">
        <f t="shared" si="9"/>
        <v>190697.02</v>
      </c>
      <c r="AK104" s="60">
        <f t="shared" si="10"/>
        <v>1755742.4</v>
      </c>
      <c r="AL104" s="59">
        <f t="shared" si="11"/>
        <v>1474748.0299999998</v>
      </c>
      <c r="AM104" s="69">
        <f t="shared" si="12"/>
        <v>280994.37000000011</v>
      </c>
    </row>
    <row r="105" spans="1:39" ht="15" thickBot="1" x14ac:dyDescent="0.25">
      <c r="A105" s="50" t="s">
        <v>402</v>
      </c>
      <c r="B105" s="50" t="s">
        <v>403</v>
      </c>
      <c r="C105" s="88">
        <v>3193</v>
      </c>
      <c r="D105" s="89" t="s">
        <v>790</v>
      </c>
      <c r="E105" s="273" t="s">
        <v>2228</v>
      </c>
      <c r="F105" s="127">
        <v>473357.42</v>
      </c>
      <c r="G105" s="127">
        <v>17462</v>
      </c>
      <c r="H105" s="127">
        <v>105001.01</v>
      </c>
      <c r="I105" s="273">
        <v>718111</v>
      </c>
      <c r="J105" s="273">
        <v>458071.01</v>
      </c>
      <c r="K105" s="128"/>
      <c r="L105" s="128"/>
      <c r="M105" s="128">
        <v>100000</v>
      </c>
      <c r="N105" s="128">
        <v>1542.05</v>
      </c>
      <c r="O105" s="273"/>
      <c r="P105" s="273"/>
      <c r="Q105" s="273">
        <v>158506.43</v>
      </c>
      <c r="R105" s="273"/>
      <c r="S105" s="100">
        <v>1010923.35</v>
      </c>
      <c r="T105" s="100"/>
      <c r="U105" s="100">
        <v>397.03</v>
      </c>
      <c r="V105" s="100"/>
      <c r="W105" s="100">
        <v>105470</v>
      </c>
      <c r="Y105" s="129">
        <v>451539</v>
      </c>
      <c r="Z105" s="129"/>
      <c r="AA105" s="129">
        <v>4120</v>
      </c>
      <c r="AB105" s="129">
        <v>259472.46</v>
      </c>
      <c r="AC105" s="129">
        <v>128008.52</v>
      </c>
      <c r="AH105" s="99">
        <f t="shared" si="7"/>
        <v>595820.42999999993</v>
      </c>
      <c r="AI105" s="63">
        <f t="shared" si="8"/>
        <v>101542.05</v>
      </c>
      <c r="AJ105" s="64">
        <f t="shared" si="9"/>
        <v>494278.37999999995</v>
      </c>
      <c r="AK105" s="60">
        <f t="shared" si="10"/>
        <v>1116790.3799999999</v>
      </c>
      <c r="AL105" s="59">
        <f t="shared" si="11"/>
        <v>843139.98</v>
      </c>
      <c r="AM105" s="69">
        <f t="shared" si="12"/>
        <v>273650.39999999991</v>
      </c>
    </row>
    <row r="106" spans="1:39" ht="15" thickBot="1" x14ac:dyDescent="0.25">
      <c r="A106" s="50" t="s">
        <v>402</v>
      </c>
      <c r="B106" s="50" t="s">
        <v>403</v>
      </c>
      <c r="C106" s="88">
        <v>4152</v>
      </c>
      <c r="D106" s="89" t="s">
        <v>791</v>
      </c>
      <c r="E106" s="273" t="s">
        <v>2230</v>
      </c>
      <c r="F106" s="127">
        <v>266992.3</v>
      </c>
      <c r="G106" s="127">
        <v>32807.5</v>
      </c>
      <c r="H106" s="127">
        <v>64259.91</v>
      </c>
      <c r="I106" s="273">
        <v>996175.71</v>
      </c>
      <c r="J106" s="273">
        <v>411226.35</v>
      </c>
      <c r="K106" s="128">
        <v>0</v>
      </c>
      <c r="L106" s="128"/>
      <c r="M106" s="128"/>
      <c r="N106" s="128">
        <v>2005.31</v>
      </c>
      <c r="O106" s="273"/>
      <c r="P106" s="273"/>
      <c r="Q106" s="273">
        <v>37</v>
      </c>
      <c r="R106" s="273">
        <v>1687514</v>
      </c>
      <c r="S106" s="100">
        <v>1274568.82</v>
      </c>
      <c r="T106" s="100"/>
      <c r="U106" s="100">
        <v>384.14</v>
      </c>
      <c r="V106" s="100"/>
      <c r="Y106" s="129">
        <v>261940</v>
      </c>
      <c r="Z106" s="129"/>
      <c r="AA106" s="129"/>
      <c r="AB106" s="129">
        <v>261318</v>
      </c>
      <c r="AC106" s="129">
        <v>119166.26</v>
      </c>
      <c r="AF106" s="129">
        <v>50000</v>
      </c>
      <c r="AH106" s="99">
        <f t="shared" si="7"/>
        <v>364059.70999999996</v>
      </c>
      <c r="AI106" s="63">
        <f t="shared" si="8"/>
        <v>2005.31</v>
      </c>
      <c r="AJ106" s="64">
        <f t="shared" si="9"/>
        <v>362054.39999999997</v>
      </c>
      <c r="AK106" s="60">
        <f t="shared" si="10"/>
        <v>1274952.96</v>
      </c>
      <c r="AL106" s="59">
        <f t="shared" si="11"/>
        <v>692424.26</v>
      </c>
      <c r="AM106" s="69">
        <f t="shared" si="12"/>
        <v>582528.69999999995</v>
      </c>
    </row>
    <row r="107" spans="1:39" ht="15" thickBot="1" x14ac:dyDescent="0.25">
      <c r="A107" s="50" t="s">
        <v>406</v>
      </c>
      <c r="B107" s="50" t="s">
        <v>407</v>
      </c>
      <c r="C107" s="88">
        <v>4559</v>
      </c>
      <c r="D107" s="89" t="s">
        <v>792</v>
      </c>
      <c r="E107" s="273" t="s">
        <v>2232</v>
      </c>
      <c r="F107" s="127">
        <v>131119.06</v>
      </c>
      <c r="G107" s="127">
        <v>0</v>
      </c>
      <c r="H107" s="127">
        <v>91587</v>
      </c>
      <c r="I107" s="273">
        <v>941432.97</v>
      </c>
      <c r="J107" s="273">
        <v>248568.69</v>
      </c>
      <c r="K107" s="128"/>
      <c r="L107" s="128"/>
      <c r="M107" s="128"/>
      <c r="N107" s="128">
        <v>152</v>
      </c>
      <c r="O107" s="273"/>
      <c r="P107" s="273"/>
      <c r="Q107" s="273">
        <v>748</v>
      </c>
      <c r="R107" s="273">
        <v>4303318.3099999996</v>
      </c>
      <c r="S107" s="100">
        <v>682053.36</v>
      </c>
      <c r="T107" s="100">
        <v>40000</v>
      </c>
      <c r="U107" s="100">
        <v>409.74</v>
      </c>
      <c r="V107" s="100"/>
      <c r="W107" s="100">
        <v>1395044</v>
      </c>
      <c r="X107" s="100">
        <v>30000</v>
      </c>
      <c r="Y107" s="129">
        <v>1616597</v>
      </c>
      <c r="Z107" s="129"/>
      <c r="AA107" s="129"/>
      <c r="AB107" s="129">
        <v>299805.8</v>
      </c>
      <c r="AC107" s="129">
        <v>70754.600000000006</v>
      </c>
      <c r="AH107" s="99">
        <f t="shared" si="7"/>
        <v>222706.06</v>
      </c>
      <c r="AI107" s="63">
        <f t="shared" si="8"/>
        <v>152</v>
      </c>
      <c r="AJ107" s="64">
        <f t="shared" si="9"/>
        <v>222554.06</v>
      </c>
      <c r="AK107" s="60">
        <f t="shared" si="10"/>
        <v>2147507.1</v>
      </c>
      <c r="AL107" s="59">
        <f t="shared" si="11"/>
        <v>1987157.4000000001</v>
      </c>
      <c r="AM107" s="69">
        <f t="shared" si="12"/>
        <v>160349.69999999995</v>
      </c>
    </row>
    <row r="108" spans="1:39" ht="15" thickBot="1" x14ac:dyDescent="0.25">
      <c r="A108" s="50" t="s">
        <v>406</v>
      </c>
      <c r="B108" s="50" t="s">
        <v>407</v>
      </c>
      <c r="C108" s="88">
        <v>1402</v>
      </c>
      <c r="D108" s="89" t="s">
        <v>793</v>
      </c>
      <c r="E108" s="273" t="s">
        <v>2233</v>
      </c>
      <c r="F108" s="127">
        <v>168125.5</v>
      </c>
      <c r="G108" s="127">
        <v>0</v>
      </c>
      <c r="H108" s="127">
        <v>35489.57</v>
      </c>
      <c r="I108" s="273">
        <v>810924.43</v>
      </c>
      <c r="J108" s="273">
        <v>223165.87</v>
      </c>
      <c r="K108" s="128"/>
      <c r="L108" s="128">
        <v>26826.18</v>
      </c>
      <c r="M108" s="128"/>
      <c r="N108" s="128">
        <v>152</v>
      </c>
      <c r="O108" s="273"/>
      <c r="P108" s="273"/>
      <c r="Q108" s="273">
        <v>-152</v>
      </c>
      <c r="R108" s="273">
        <v>2346487</v>
      </c>
      <c r="S108" s="100">
        <v>470338.87</v>
      </c>
      <c r="T108" s="100"/>
      <c r="U108" s="100">
        <v>477.98</v>
      </c>
      <c r="V108" s="100"/>
      <c r="W108" s="100">
        <v>791325.5</v>
      </c>
      <c r="X108" s="100">
        <v>200</v>
      </c>
      <c r="Y108" s="129">
        <v>841653.5</v>
      </c>
      <c r="Z108" s="129"/>
      <c r="AA108" s="129"/>
      <c r="AB108" s="129">
        <v>294422.21999999997</v>
      </c>
      <c r="AC108" s="129">
        <v>104639.05</v>
      </c>
      <c r="AH108" s="99">
        <f t="shared" si="7"/>
        <v>203615.07</v>
      </c>
      <c r="AI108" s="63">
        <f t="shared" si="8"/>
        <v>26978.18</v>
      </c>
      <c r="AJ108" s="64">
        <f t="shared" si="9"/>
        <v>176636.89</v>
      </c>
      <c r="AK108" s="60">
        <f t="shared" si="10"/>
        <v>1262342.3500000001</v>
      </c>
      <c r="AL108" s="59">
        <f t="shared" si="11"/>
        <v>1240714.77</v>
      </c>
      <c r="AM108" s="69">
        <f t="shared" si="12"/>
        <v>21627.580000000075</v>
      </c>
    </row>
    <row r="109" spans="1:39" ht="15" thickBot="1" x14ac:dyDescent="0.25">
      <c r="A109" s="50" t="s">
        <v>406</v>
      </c>
      <c r="B109" s="50" t="s">
        <v>407</v>
      </c>
      <c r="C109" s="88">
        <v>4041</v>
      </c>
      <c r="D109" s="89" t="s">
        <v>794</v>
      </c>
      <c r="E109" s="273" t="s">
        <v>2234</v>
      </c>
      <c r="F109" s="127">
        <v>184967.84</v>
      </c>
      <c r="G109" s="127">
        <v>0</v>
      </c>
      <c r="H109" s="127">
        <v>119795.47</v>
      </c>
      <c r="I109" s="273">
        <v>1183891.96</v>
      </c>
      <c r="J109" s="273">
        <v>242218.84</v>
      </c>
      <c r="K109" s="128">
        <v>3000</v>
      </c>
      <c r="L109" s="128">
        <v>34250.019999999997</v>
      </c>
      <c r="M109" s="128"/>
      <c r="N109" s="128">
        <v>152</v>
      </c>
      <c r="O109" s="273"/>
      <c r="P109" s="273"/>
      <c r="Q109" s="273">
        <v>-24142</v>
      </c>
      <c r="R109" s="273">
        <v>2125037.4300000002</v>
      </c>
      <c r="S109" s="100">
        <v>646164.87</v>
      </c>
      <c r="T109" s="100"/>
      <c r="U109" s="100">
        <v>604.57000000000005</v>
      </c>
      <c r="V109" s="100"/>
      <c r="W109" s="100">
        <v>357442.4</v>
      </c>
      <c r="X109" s="100">
        <v>200520</v>
      </c>
      <c r="Y109" s="129">
        <v>659980.4</v>
      </c>
      <c r="Z109" s="129"/>
      <c r="AA109" s="129"/>
      <c r="AB109" s="129">
        <v>396780.12</v>
      </c>
      <c r="AC109" s="129">
        <v>106568.57</v>
      </c>
      <c r="AH109" s="99">
        <f t="shared" si="7"/>
        <v>304763.31</v>
      </c>
      <c r="AI109" s="63">
        <f t="shared" si="8"/>
        <v>37402.019999999997</v>
      </c>
      <c r="AJ109" s="64">
        <f t="shared" si="9"/>
        <v>267361.28999999998</v>
      </c>
      <c r="AK109" s="60">
        <f t="shared" si="10"/>
        <v>1204731.8399999999</v>
      </c>
      <c r="AL109" s="59">
        <f t="shared" si="11"/>
        <v>1163329.0900000001</v>
      </c>
      <c r="AM109" s="69">
        <f t="shared" si="12"/>
        <v>41402.749999999767</v>
      </c>
    </row>
    <row r="110" spans="1:39" ht="15" thickBot="1" x14ac:dyDescent="0.25">
      <c r="A110" s="50" t="s">
        <v>406</v>
      </c>
      <c r="B110" s="50" t="s">
        <v>407</v>
      </c>
      <c r="C110" s="88">
        <v>3664</v>
      </c>
      <c r="D110" s="89" t="s">
        <v>795</v>
      </c>
      <c r="E110" s="273" t="s">
        <v>2235</v>
      </c>
      <c r="F110" s="127">
        <v>377505.74</v>
      </c>
      <c r="G110" s="127">
        <v>0</v>
      </c>
      <c r="H110" s="127">
        <v>29204.93</v>
      </c>
      <c r="I110" s="273">
        <v>346319.29</v>
      </c>
      <c r="J110" s="273">
        <v>188735.02</v>
      </c>
      <c r="K110" s="128"/>
      <c r="L110" s="128">
        <v>35181.949999999997</v>
      </c>
      <c r="M110" s="128"/>
      <c r="N110" s="128">
        <v>152</v>
      </c>
      <c r="O110" s="273"/>
      <c r="P110" s="273"/>
      <c r="Q110" s="273"/>
      <c r="R110" s="273">
        <v>1196485.3400000001</v>
      </c>
      <c r="S110" s="100">
        <v>568023.74</v>
      </c>
      <c r="T110" s="100"/>
      <c r="U110" s="100">
        <v>1044.1300000000001</v>
      </c>
      <c r="V110" s="100"/>
      <c r="W110" s="100">
        <v>558600</v>
      </c>
      <c r="X110" s="100">
        <v>277632</v>
      </c>
      <c r="Y110" s="129">
        <v>950810</v>
      </c>
      <c r="Z110" s="129"/>
      <c r="AA110" s="129"/>
      <c r="AB110" s="129">
        <v>408562.9</v>
      </c>
      <c r="AC110" s="129">
        <v>59773.46</v>
      </c>
      <c r="AH110" s="99">
        <f t="shared" si="7"/>
        <v>406710.67</v>
      </c>
      <c r="AI110" s="63">
        <f t="shared" si="8"/>
        <v>35333.949999999997</v>
      </c>
      <c r="AJ110" s="64">
        <f t="shared" si="9"/>
        <v>371376.72</v>
      </c>
      <c r="AK110" s="60">
        <f t="shared" si="10"/>
        <v>1405299.87</v>
      </c>
      <c r="AL110" s="59">
        <f t="shared" si="11"/>
        <v>1419146.3599999999</v>
      </c>
      <c r="AM110" s="69">
        <f t="shared" si="12"/>
        <v>-13846.489999999758</v>
      </c>
    </row>
    <row r="111" spans="1:39" ht="15" thickBot="1" x14ac:dyDescent="0.25">
      <c r="A111" s="50" t="s">
        <v>406</v>
      </c>
      <c r="B111" s="50" t="s">
        <v>407</v>
      </c>
      <c r="C111" s="88">
        <v>1748</v>
      </c>
      <c r="D111" s="89" t="s">
        <v>796</v>
      </c>
      <c r="E111" s="273" t="s">
        <v>2253</v>
      </c>
      <c r="F111" s="127">
        <v>83233.350000000006</v>
      </c>
      <c r="G111" s="127">
        <v>0</v>
      </c>
      <c r="H111" s="127">
        <v>12200</v>
      </c>
      <c r="I111" s="273">
        <v>664643.44999999995</v>
      </c>
      <c r="J111" s="273">
        <v>182675.84</v>
      </c>
      <c r="K111" s="128"/>
      <c r="L111" s="128"/>
      <c r="M111" s="128"/>
      <c r="N111" s="128">
        <v>0</v>
      </c>
      <c r="O111" s="273"/>
      <c r="P111" s="273"/>
      <c r="Q111" s="273">
        <v>-238.36</v>
      </c>
      <c r="R111" s="273">
        <v>1169693.49</v>
      </c>
      <c r="S111" s="100">
        <v>409198.89</v>
      </c>
      <c r="T111" s="100"/>
      <c r="U111" s="100">
        <v>252.9</v>
      </c>
      <c r="V111" s="100"/>
      <c r="W111" s="100">
        <v>508210.5</v>
      </c>
      <c r="Y111" s="129">
        <v>584474.5</v>
      </c>
      <c r="Z111" s="129"/>
      <c r="AA111" s="129">
        <v>1504</v>
      </c>
      <c r="AB111" s="129">
        <v>190240.4</v>
      </c>
      <c r="AC111" s="129">
        <v>106895.27</v>
      </c>
      <c r="AH111" s="99">
        <f t="shared" si="7"/>
        <v>95433.35</v>
      </c>
      <c r="AI111" s="63">
        <f t="shared" si="8"/>
        <v>0</v>
      </c>
      <c r="AJ111" s="64">
        <f t="shared" si="9"/>
        <v>95433.35</v>
      </c>
      <c r="AK111" s="60">
        <f t="shared" si="10"/>
        <v>917662.29</v>
      </c>
      <c r="AL111" s="59">
        <f t="shared" si="11"/>
        <v>883114.17</v>
      </c>
      <c r="AM111" s="69">
        <f t="shared" si="12"/>
        <v>34548.119999999995</v>
      </c>
    </row>
    <row r="112" spans="1:39" ht="15" thickBot="1" x14ac:dyDescent="0.25">
      <c r="A112" s="50" t="s">
        <v>410</v>
      </c>
      <c r="B112" s="50" t="s">
        <v>411</v>
      </c>
      <c r="C112" s="88">
        <v>5082</v>
      </c>
      <c r="D112" s="89" t="s">
        <v>797</v>
      </c>
      <c r="E112" s="273" t="s">
        <v>2236</v>
      </c>
      <c r="F112" s="127">
        <v>1289415.28</v>
      </c>
      <c r="G112" s="127">
        <v>0</v>
      </c>
      <c r="H112" s="127">
        <v>79623.259999999995</v>
      </c>
      <c r="I112" s="273">
        <v>1633796.71</v>
      </c>
      <c r="J112" s="273">
        <v>206650.05</v>
      </c>
      <c r="K112" s="128">
        <v>0</v>
      </c>
      <c r="L112" s="128"/>
      <c r="M112" s="128"/>
      <c r="N112" s="128">
        <v>138.86000000000001</v>
      </c>
      <c r="O112" s="273"/>
      <c r="P112" s="273">
        <v>1809812.26</v>
      </c>
      <c r="Q112" s="273">
        <v>-1388</v>
      </c>
      <c r="R112" s="273">
        <v>620039.24</v>
      </c>
      <c r="S112" s="100">
        <v>1378148.54</v>
      </c>
      <c r="T112" s="100"/>
      <c r="U112" s="100">
        <v>966.5</v>
      </c>
      <c r="V112" s="100"/>
      <c r="W112" s="100">
        <v>770880.3</v>
      </c>
      <c r="X112" s="100">
        <v>755203</v>
      </c>
      <c r="Y112" s="129">
        <v>1048775.3</v>
      </c>
      <c r="Z112" s="129"/>
      <c r="AA112" s="129"/>
      <c r="AB112" s="129">
        <v>680578.61</v>
      </c>
      <c r="AC112" s="129">
        <v>145392.09</v>
      </c>
      <c r="AH112" s="99">
        <f t="shared" si="7"/>
        <v>1369038.54</v>
      </c>
      <c r="AI112" s="63">
        <f t="shared" si="8"/>
        <v>138.86000000000001</v>
      </c>
      <c r="AJ112" s="64">
        <f t="shared" si="9"/>
        <v>1368899.68</v>
      </c>
      <c r="AK112" s="60">
        <f t="shared" si="10"/>
        <v>2905198.34</v>
      </c>
      <c r="AL112" s="59">
        <f t="shared" si="11"/>
        <v>1874746.0000000002</v>
      </c>
      <c r="AM112" s="69">
        <f t="shared" si="12"/>
        <v>1030452.3399999996</v>
      </c>
    </row>
    <row r="113" spans="1:39" ht="15" thickBot="1" x14ac:dyDescent="0.25">
      <c r="A113" s="50" t="s">
        <v>410</v>
      </c>
      <c r="B113" s="50" t="s">
        <v>411</v>
      </c>
      <c r="C113" s="88">
        <v>5235</v>
      </c>
      <c r="D113" s="89" t="s">
        <v>798</v>
      </c>
      <c r="E113" s="273" t="s">
        <v>2237</v>
      </c>
      <c r="F113" s="127">
        <v>600665.19999999995</v>
      </c>
      <c r="G113" s="127">
        <v>0</v>
      </c>
      <c r="H113" s="127">
        <v>25928.29</v>
      </c>
      <c r="I113" s="273">
        <v>776769.12</v>
      </c>
      <c r="J113" s="273">
        <v>254131.27</v>
      </c>
      <c r="K113" s="128"/>
      <c r="L113" s="128"/>
      <c r="M113" s="128"/>
      <c r="N113" s="128">
        <v>486</v>
      </c>
      <c r="O113" s="273"/>
      <c r="P113" s="273">
        <v>-1838496.71</v>
      </c>
      <c r="Q113" s="273">
        <v>605.6</v>
      </c>
      <c r="R113" s="273">
        <v>3271774.09</v>
      </c>
      <c r="S113" s="100">
        <v>1672617.75</v>
      </c>
      <c r="T113" s="100"/>
      <c r="U113" s="100">
        <v>898.56</v>
      </c>
      <c r="V113" s="100"/>
      <c r="W113" s="100">
        <v>825500</v>
      </c>
      <c r="X113" s="100">
        <v>54500</v>
      </c>
      <c r="Y113" s="129">
        <v>1277486</v>
      </c>
      <c r="Z113" s="129"/>
      <c r="AA113" s="129">
        <v>14189</v>
      </c>
      <c r="AB113" s="129">
        <v>864862.44</v>
      </c>
      <c r="AC113" s="129">
        <v>121590.97</v>
      </c>
      <c r="AD113" s="129">
        <v>7601</v>
      </c>
      <c r="AH113" s="99">
        <f t="shared" si="7"/>
        <v>626593.49</v>
      </c>
      <c r="AI113" s="63">
        <f t="shared" si="8"/>
        <v>486</v>
      </c>
      <c r="AJ113" s="64">
        <f t="shared" si="9"/>
        <v>626107.49</v>
      </c>
      <c r="AK113" s="60">
        <f t="shared" si="10"/>
        <v>2553516.31</v>
      </c>
      <c r="AL113" s="59">
        <f t="shared" si="11"/>
        <v>2285729.41</v>
      </c>
      <c r="AM113" s="69">
        <f t="shared" si="12"/>
        <v>267786.89999999991</v>
      </c>
    </row>
    <row r="114" spans="1:39" ht="15" thickBot="1" x14ac:dyDescent="0.25">
      <c r="A114" s="50" t="s">
        <v>410</v>
      </c>
      <c r="B114" s="50" t="s">
        <v>411</v>
      </c>
      <c r="C114" s="88">
        <v>2707</v>
      </c>
      <c r="D114" s="89" t="s">
        <v>799</v>
      </c>
      <c r="E114" s="273" t="s">
        <v>2238</v>
      </c>
      <c r="F114" s="127">
        <v>665424</v>
      </c>
      <c r="G114" s="127">
        <v>0</v>
      </c>
      <c r="H114" s="127">
        <v>37258.699999999997</v>
      </c>
      <c r="I114" s="273">
        <v>315754.19</v>
      </c>
      <c r="J114" s="273">
        <v>240214.22</v>
      </c>
      <c r="K114" s="128"/>
      <c r="L114" s="128"/>
      <c r="M114" s="128">
        <v>41400</v>
      </c>
      <c r="N114" s="128">
        <v>3</v>
      </c>
      <c r="O114" s="273"/>
      <c r="P114" s="273">
        <v>-194462.51</v>
      </c>
      <c r="Q114" s="273">
        <v>420770</v>
      </c>
      <c r="R114" s="273">
        <v>679737.85</v>
      </c>
      <c r="S114" s="100">
        <v>1053624.81</v>
      </c>
      <c r="T114" s="100">
        <v>15400</v>
      </c>
      <c r="U114" s="100">
        <v>861.77</v>
      </c>
      <c r="V114" s="100"/>
      <c r="W114" s="100">
        <v>432640</v>
      </c>
      <c r="Y114" s="129">
        <v>741080</v>
      </c>
      <c r="Z114" s="129"/>
      <c r="AA114" s="129"/>
      <c r="AB114" s="129">
        <v>318627.71999999997</v>
      </c>
      <c r="AC114" s="129">
        <v>29259.09</v>
      </c>
      <c r="AD114" s="129">
        <v>325</v>
      </c>
      <c r="AF114" s="129">
        <v>80000</v>
      </c>
      <c r="AH114" s="99">
        <f t="shared" si="7"/>
        <v>702682.7</v>
      </c>
      <c r="AI114" s="63">
        <f t="shared" si="8"/>
        <v>41403</v>
      </c>
      <c r="AJ114" s="64">
        <f t="shared" si="9"/>
        <v>661279.69999999995</v>
      </c>
      <c r="AK114" s="60">
        <f t="shared" si="10"/>
        <v>1502526.58</v>
      </c>
      <c r="AL114" s="59">
        <f t="shared" si="11"/>
        <v>1169291.81</v>
      </c>
      <c r="AM114" s="69">
        <f t="shared" si="12"/>
        <v>333234.77</v>
      </c>
    </row>
    <row r="115" spans="1:39" ht="15" thickBot="1" x14ac:dyDescent="0.25">
      <c r="A115" s="50" t="s">
        <v>410</v>
      </c>
      <c r="B115" s="50" t="s">
        <v>411</v>
      </c>
      <c r="C115" s="88">
        <v>4472</v>
      </c>
      <c r="D115" s="89" t="s">
        <v>800</v>
      </c>
      <c r="E115" s="273" t="s">
        <v>2239</v>
      </c>
      <c r="F115" s="127">
        <v>992310.27</v>
      </c>
      <c r="G115" s="127">
        <v>4735</v>
      </c>
      <c r="H115" s="127">
        <v>29522.97</v>
      </c>
      <c r="I115" s="273">
        <v>1097832.28</v>
      </c>
      <c r="J115" s="273">
        <v>364306.27</v>
      </c>
      <c r="K115" s="128"/>
      <c r="L115" s="128"/>
      <c r="M115" s="128"/>
      <c r="N115" s="128">
        <v>0</v>
      </c>
      <c r="O115" s="273"/>
      <c r="P115" s="273">
        <v>94098.6</v>
      </c>
      <c r="Q115" s="273"/>
      <c r="R115" s="273">
        <v>1731639.01</v>
      </c>
      <c r="S115" s="100">
        <v>1499726.96</v>
      </c>
      <c r="T115" s="100">
        <v>411608</v>
      </c>
      <c r="U115" s="100">
        <v>605.70000000000005</v>
      </c>
      <c r="V115" s="100"/>
      <c r="W115" s="100">
        <v>664220</v>
      </c>
      <c r="Y115" s="129">
        <v>1052060</v>
      </c>
      <c r="Z115" s="129"/>
      <c r="AA115" s="129"/>
      <c r="AB115" s="129">
        <v>527701.64</v>
      </c>
      <c r="AC115" s="129">
        <v>129076.84</v>
      </c>
      <c r="AH115" s="99">
        <f t="shared" si="7"/>
        <v>1026568.24</v>
      </c>
      <c r="AI115" s="63">
        <f t="shared" si="8"/>
        <v>0</v>
      </c>
      <c r="AJ115" s="64">
        <f t="shared" si="9"/>
        <v>1026568.24</v>
      </c>
      <c r="AK115" s="60">
        <f t="shared" si="10"/>
        <v>2576160.66</v>
      </c>
      <c r="AL115" s="59">
        <f t="shared" si="11"/>
        <v>1708838.4800000002</v>
      </c>
      <c r="AM115" s="69">
        <f t="shared" si="12"/>
        <v>867322.17999999993</v>
      </c>
    </row>
    <row r="116" spans="1:39" ht="15" thickBot="1" x14ac:dyDescent="0.25">
      <c r="A116" s="50" t="s">
        <v>410</v>
      </c>
      <c r="B116" s="50" t="s">
        <v>411</v>
      </c>
      <c r="C116" s="88">
        <v>1392</v>
      </c>
      <c r="D116" s="89" t="s">
        <v>801</v>
      </c>
      <c r="E116" s="273" t="s">
        <v>2240</v>
      </c>
      <c r="F116" s="127">
        <v>271200.08</v>
      </c>
      <c r="G116" s="127">
        <v>33000</v>
      </c>
      <c r="H116" s="127">
        <v>38348.43</v>
      </c>
      <c r="I116" s="273">
        <v>386741.07</v>
      </c>
      <c r="J116" s="273">
        <v>360071.49</v>
      </c>
      <c r="K116" s="128">
        <v>0</v>
      </c>
      <c r="L116" s="128">
        <v>27500</v>
      </c>
      <c r="M116" s="128">
        <v>5400</v>
      </c>
      <c r="N116" s="128">
        <v>12</v>
      </c>
      <c r="O116" s="273"/>
      <c r="P116" s="273">
        <v>-1502847.15</v>
      </c>
      <c r="Q116" s="273"/>
      <c r="R116" s="273">
        <v>2353915.73</v>
      </c>
      <c r="S116" s="100">
        <v>633757.13</v>
      </c>
      <c r="T116" s="100"/>
      <c r="U116" s="100">
        <v>313.37</v>
      </c>
      <c r="V116" s="100"/>
      <c r="W116" s="100">
        <v>324670</v>
      </c>
      <c r="Y116" s="129">
        <v>378570</v>
      </c>
      <c r="Z116" s="129"/>
      <c r="AA116" s="129">
        <v>492</v>
      </c>
      <c r="AB116" s="129">
        <v>237649.73</v>
      </c>
      <c r="AC116" s="129">
        <v>96970.28</v>
      </c>
      <c r="AD116" s="129">
        <v>8554</v>
      </c>
      <c r="AH116" s="99">
        <f t="shared" si="7"/>
        <v>342548.51</v>
      </c>
      <c r="AI116" s="63">
        <f t="shared" si="8"/>
        <v>32912</v>
      </c>
      <c r="AJ116" s="64">
        <f t="shared" si="9"/>
        <v>309636.51</v>
      </c>
      <c r="AK116" s="60">
        <f t="shared" si="10"/>
        <v>958740.5</v>
      </c>
      <c r="AL116" s="59">
        <f t="shared" si="11"/>
        <v>722236.01</v>
      </c>
      <c r="AM116" s="69">
        <f t="shared" si="12"/>
        <v>236504.49</v>
      </c>
    </row>
    <row r="117" spans="1:39" ht="15" thickBot="1" x14ac:dyDescent="0.25">
      <c r="A117" s="50" t="s">
        <v>410</v>
      </c>
      <c r="B117" s="50" t="s">
        <v>411</v>
      </c>
      <c r="C117" s="88">
        <v>4729</v>
      </c>
      <c r="D117" s="89" t="s">
        <v>802</v>
      </c>
      <c r="E117" s="273" t="s">
        <v>2241</v>
      </c>
      <c r="F117" s="127">
        <v>1086925.79</v>
      </c>
      <c r="G117" s="127">
        <v>153000</v>
      </c>
      <c r="H117" s="127">
        <v>27478.240000000002</v>
      </c>
      <c r="I117" s="273">
        <v>2495864.4700000002</v>
      </c>
      <c r="J117" s="273">
        <v>306648.15000000002</v>
      </c>
      <c r="K117" s="128">
        <v>0</v>
      </c>
      <c r="L117" s="128"/>
      <c r="M117" s="128">
        <v>541692</v>
      </c>
      <c r="N117" s="128">
        <v>25.6</v>
      </c>
      <c r="O117" s="273"/>
      <c r="P117" s="273">
        <v>1966300.8</v>
      </c>
      <c r="Q117" s="273">
        <v>6700</v>
      </c>
      <c r="R117" s="273">
        <v>1221990.08</v>
      </c>
      <c r="S117" s="100">
        <v>1870544.97</v>
      </c>
      <c r="T117" s="100"/>
      <c r="U117" s="100">
        <v>581.46</v>
      </c>
      <c r="V117" s="100"/>
      <c r="W117" s="100">
        <v>1087003</v>
      </c>
      <c r="Y117" s="129">
        <v>1665416</v>
      </c>
      <c r="Z117" s="129"/>
      <c r="AA117" s="129">
        <v>14788</v>
      </c>
      <c r="AB117" s="129">
        <v>628706.27</v>
      </c>
      <c r="AC117" s="129">
        <v>244192.85</v>
      </c>
      <c r="AH117" s="99">
        <f t="shared" si="7"/>
        <v>1267404.03</v>
      </c>
      <c r="AI117" s="63">
        <f t="shared" si="8"/>
        <v>541717.6</v>
      </c>
      <c r="AJ117" s="64">
        <f t="shared" si="9"/>
        <v>725686.43</v>
      </c>
      <c r="AK117" s="60">
        <f t="shared" si="10"/>
        <v>2958129.4299999997</v>
      </c>
      <c r="AL117" s="59">
        <f t="shared" si="11"/>
        <v>2553103.12</v>
      </c>
      <c r="AM117" s="69">
        <f t="shared" si="12"/>
        <v>405026.30999999959</v>
      </c>
    </row>
    <row r="118" spans="1:39" ht="15" thickBot="1" x14ac:dyDescent="0.25">
      <c r="A118" s="50" t="s">
        <v>414</v>
      </c>
      <c r="B118" s="50" t="s">
        <v>415</v>
      </c>
      <c r="C118" s="88">
        <v>3571</v>
      </c>
      <c r="D118" s="89" t="s">
        <v>803</v>
      </c>
      <c r="E118" s="273" t="s">
        <v>2242</v>
      </c>
      <c r="F118" s="127">
        <v>604391.78</v>
      </c>
      <c r="G118" s="127">
        <v>0</v>
      </c>
      <c r="H118" s="127">
        <v>108038.18</v>
      </c>
      <c r="I118" s="273">
        <v>1083843.6100000001</v>
      </c>
      <c r="J118" s="273">
        <v>71994.02</v>
      </c>
      <c r="K118" s="128"/>
      <c r="L118" s="128">
        <v>63038</v>
      </c>
      <c r="M118" s="128">
        <v>113652</v>
      </c>
      <c r="N118" s="128">
        <v>5671</v>
      </c>
      <c r="O118" s="273"/>
      <c r="P118" s="273"/>
      <c r="Q118" s="273">
        <v>280752.18</v>
      </c>
      <c r="R118" s="273">
        <v>1488507.55</v>
      </c>
      <c r="S118" s="100">
        <v>840041.39</v>
      </c>
      <c r="T118" s="100">
        <v>0</v>
      </c>
      <c r="U118" s="100">
        <v>665.44</v>
      </c>
      <c r="V118" s="100"/>
      <c r="W118" s="100">
        <v>603041</v>
      </c>
      <c r="Y118" s="129">
        <v>855321</v>
      </c>
      <c r="Z118" s="129"/>
      <c r="AA118" s="129"/>
      <c r="AB118" s="129">
        <v>259096.69</v>
      </c>
      <c r="AC118" s="129">
        <v>102337.96</v>
      </c>
      <c r="AD118" s="129">
        <v>12396</v>
      </c>
      <c r="AH118" s="99">
        <f t="shared" si="7"/>
        <v>712429.96</v>
      </c>
      <c r="AI118" s="63">
        <f t="shared" si="8"/>
        <v>182361</v>
      </c>
      <c r="AJ118" s="64">
        <f t="shared" si="9"/>
        <v>530068.96</v>
      </c>
      <c r="AK118" s="60">
        <f t="shared" si="10"/>
        <v>1443747.83</v>
      </c>
      <c r="AL118" s="59">
        <f t="shared" si="11"/>
        <v>1229151.6499999999</v>
      </c>
      <c r="AM118" s="69">
        <f t="shared" si="12"/>
        <v>214596.18000000017</v>
      </c>
    </row>
    <row r="119" spans="1:39" ht="15" thickBot="1" x14ac:dyDescent="0.25">
      <c r="A119" s="50" t="s">
        <v>414</v>
      </c>
      <c r="B119" s="50" t="s">
        <v>415</v>
      </c>
      <c r="C119" s="88">
        <v>3383</v>
      </c>
      <c r="D119" s="89" t="s">
        <v>804</v>
      </c>
      <c r="E119" s="273" t="s">
        <v>2243</v>
      </c>
      <c r="F119" s="127">
        <v>730547.8</v>
      </c>
      <c r="G119" s="127">
        <v>55200</v>
      </c>
      <c r="H119" s="127">
        <v>5988.77</v>
      </c>
      <c r="I119" s="273">
        <v>695135.27</v>
      </c>
      <c r="J119" s="273">
        <v>206207.77</v>
      </c>
      <c r="K119" s="128"/>
      <c r="L119" s="128">
        <v>36800</v>
      </c>
      <c r="M119" s="128">
        <v>135000</v>
      </c>
      <c r="N119" s="128">
        <v>0</v>
      </c>
      <c r="O119" s="273"/>
      <c r="P119" s="273"/>
      <c r="Q119" s="273">
        <v>-7500</v>
      </c>
      <c r="R119" s="273"/>
      <c r="S119" s="100">
        <v>770214.85</v>
      </c>
      <c r="T119" s="100"/>
      <c r="U119" s="100">
        <v>585.82000000000005</v>
      </c>
      <c r="V119" s="100"/>
      <c r="W119" s="100">
        <v>562880</v>
      </c>
      <c r="Y119" s="129">
        <v>765240</v>
      </c>
      <c r="Z119" s="129"/>
      <c r="AA119" s="129"/>
      <c r="AB119" s="129">
        <v>398678.71</v>
      </c>
      <c r="AC119" s="129">
        <v>78457.95</v>
      </c>
      <c r="AH119" s="99">
        <f t="shared" si="7"/>
        <v>791736.57000000007</v>
      </c>
      <c r="AI119" s="63">
        <f t="shared" si="8"/>
        <v>171800</v>
      </c>
      <c r="AJ119" s="64">
        <f t="shared" si="9"/>
        <v>619936.57000000007</v>
      </c>
      <c r="AK119" s="60">
        <f t="shared" si="10"/>
        <v>1333680.67</v>
      </c>
      <c r="AL119" s="59">
        <f t="shared" si="11"/>
        <v>1242376.6599999999</v>
      </c>
      <c r="AM119" s="69">
        <f t="shared" si="12"/>
        <v>91304.010000000009</v>
      </c>
    </row>
    <row r="120" spans="1:39" ht="15" thickBot="1" x14ac:dyDescent="0.25">
      <c r="A120" s="50" t="s">
        <v>414</v>
      </c>
      <c r="B120" s="50" t="s">
        <v>415</v>
      </c>
      <c r="C120" s="88">
        <v>3666</v>
      </c>
      <c r="D120" s="89" t="s">
        <v>805</v>
      </c>
      <c r="E120" s="273" t="s">
        <v>2244</v>
      </c>
      <c r="F120" s="127">
        <v>900745.85</v>
      </c>
      <c r="G120" s="127">
        <v>82500</v>
      </c>
      <c r="H120" s="127">
        <v>8030</v>
      </c>
      <c r="I120" s="273">
        <v>624904.87</v>
      </c>
      <c r="J120" s="273">
        <v>59329.43</v>
      </c>
      <c r="K120" s="128">
        <v>0</v>
      </c>
      <c r="L120" s="128">
        <v>36806.839999999997</v>
      </c>
      <c r="M120" s="128">
        <v>194662</v>
      </c>
      <c r="N120" s="128">
        <v>6340.4</v>
      </c>
      <c r="O120" s="273"/>
      <c r="P120" s="273"/>
      <c r="Q120" s="273">
        <v>62537.74</v>
      </c>
      <c r="R120" s="273">
        <v>1693308.65</v>
      </c>
      <c r="S120" s="100">
        <v>838767.9</v>
      </c>
      <c r="T120" s="100">
        <v>0</v>
      </c>
      <c r="U120" s="100">
        <v>957.13</v>
      </c>
      <c r="V120" s="100"/>
      <c r="W120" s="100">
        <v>830021.02</v>
      </c>
      <c r="X120" s="100">
        <v>60</v>
      </c>
      <c r="Y120" s="129">
        <v>967221.02</v>
      </c>
      <c r="Z120" s="129"/>
      <c r="AA120" s="129">
        <v>11392.7</v>
      </c>
      <c r="AB120" s="129">
        <v>389091.62</v>
      </c>
      <c r="AC120" s="129">
        <v>114162.91</v>
      </c>
      <c r="AD120" s="129">
        <v>6632</v>
      </c>
      <c r="AH120" s="99">
        <f t="shared" si="7"/>
        <v>991275.85</v>
      </c>
      <c r="AI120" s="63">
        <f t="shared" si="8"/>
        <v>237809.24</v>
      </c>
      <c r="AJ120" s="64">
        <f t="shared" si="9"/>
        <v>753466.61</v>
      </c>
      <c r="AK120" s="60">
        <f t="shared" si="10"/>
        <v>1669806.05</v>
      </c>
      <c r="AL120" s="59">
        <f t="shared" si="11"/>
        <v>1488500.2499999998</v>
      </c>
      <c r="AM120" s="69">
        <f t="shared" si="12"/>
        <v>181305.80000000028</v>
      </c>
    </row>
    <row r="121" spans="1:39" ht="15" thickBot="1" x14ac:dyDescent="0.25">
      <c r="A121" s="50" t="s">
        <v>414</v>
      </c>
      <c r="B121" s="50" t="s">
        <v>415</v>
      </c>
      <c r="C121" s="88">
        <v>4139</v>
      </c>
      <c r="D121" s="89" t="s">
        <v>806</v>
      </c>
      <c r="E121" s="273" t="s">
        <v>2245</v>
      </c>
      <c r="F121" s="127">
        <v>422451.07</v>
      </c>
      <c r="G121" s="127">
        <v>84900</v>
      </c>
      <c r="H121" s="127">
        <v>114341.28</v>
      </c>
      <c r="I121" s="273">
        <v>1150447.19</v>
      </c>
      <c r="J121" s="273">
        <v>134420.81</v>
      </c>
      <c r="K121" s="128">
        <v>0</v>
      </c>
      <c r="L121" s="128">
        <v>39035.61</v>
      </c>
      <c r="M121" s="128"/>
      <c r="N121" s="128">
        <v>20</v>
      </c>
      <c r="O121" s="273"/>
      <c r="P121" s="273"/>
      <c r="Q121" s="273">
        <v>-66029.259999999995</v>
      </c>
      <c r="R121" s="273"/>
      <c r="S121" s="100">
        <v>834163.04</v>
      </c>
      <c r="T121" s="100"/>
      <c r="U121" s="100">
        <v>609.55999999999995</v>
      </c>
      <c r="V121" s="100"/>
      <c r="W121" s="100">
        <v>593932.1</v>
      </c>
      <c r="X121" s="100">
        <v>5000</v>
      </c>
      <c r="Y121" s="129">
        <v>767272.1</v>
      </c>
      <c r="Z121" s="129"/>
      <c r="AA121" s="129"/>
      <c r="AB121" s="129">
        <v>344742.31</v>
      </c>
      <c r="AC121" s="129">
        <v>147999.70000000001</v>
      </c>
      <c r="AH121" s="99">
        <f t="shared" si="7"/>
        <v>621692.35</v>
      </c>
      <c r="AI121" s="63">
        <f t="shared" si="8"/>
        <v>39055.61</v>
      </c>
      <c r="AJ121" s="64">
        <f t="shared" si="9"/>
        <v>582636.74</v>
      </c>
      <c r="AK121" s="60">
        <f t="shared" si="10"/>
        <v>1433704.7000000002</v>
      </c>
      <c r="AL121" s="59">
        <f t="shared" si="11"/>
        <v>1260014.1099999999</v>
      </c>
      <c r="AM121" s="69">
        <f t="shared" si="12"/>
        <v>173690.59000000032</v>
      </c>
    </row>
    <row r="122" spans="1:39" ht="15" thickBot="1" x14ac:dyDescent="0.25">
      <c r="A122" s="50" t="s">
        <v>414</v>
      </c>
      <c r="B122" s="50" t="s">
        <v>415</v>
      </c>
      <c r="C122" s="88">
        <v>1457</v>
      </c>
      <c r="D122" s="89" t="s">
        <v>807</v>
      </c>
      <c r="E122" s="273" t="s">
        <v>2246</v>
      </c>
      <c r="F122" s="127">
        <v>352975.94</v>
      </c>
      <c r="G122" s="127">
        <v>19200</v>
      </c>
      <c r="H122" s="127">
        <v>55685.18</v>
      </c>
      <c r="I122" s="273">
        <v>335093.40000000002</v>
      </c>
      <c r="J122" s="273">
        <v>41443.589999999997</v>
      </c>
      <c r="K122" s="128">
        <v>0</v>
      </c>
      <c r="L122" s="128">
        <v>48052.29</v>
      </c>
      <c r="M122" s="128">
        <v>50000</v>
      </c>
      <c r="N122" s="128">
        <v>2449</v>
      </c>
      <c r="O122" s="273"/>
      <c r="P122" s="273"/>
      <c r="Q122" s="273">
        <v>139389.5</v>
      </c>
      <c r="R122" s="273"/>
      <c r="S122" s="100">
        <v>731290.83</v>
      </c>
      <c r="T122" s="100">
        <v>0</v>
      </c>
      <c r="U122" s="100">
        <v>346.68</v>
      </c>
      <c r="V122" s="100"/>
      <c r="W122" s="100">
        <v>511777.9</v>
      </c>
      <c r="Y122" s="129">
        <v>794647.9</v>
      </c>
      <c r="Z122" s="129"/>
      <c r="AA122" s="129"/>
      <c r="AB122" s="129">
        <v>272129.87</v>
      </c>
      <c r="AC122" s="129">
        <v>44729.69</v>
      </c>
      <c r="AH122" s="99">
        <f t="shared" si="7"/>
        <v>427861.12</v>
      </c>
      <c r="AI122" s="63">
        <f t="shared" si="8"/>
        <v>100501.29000000001</v>
      </c>
      <c r="AJ122" s="64">
        <f t="shared" si="9"/>
        <v>327359.82999999996</v>
      </c>
      <c r="AK122" s="60">
        <f t="shared" si="10"/>
        <v>1243415.4100000001</v>
      </c>
      <c r="AL122" s="59">
        <f t="shared" si="11"/>
        <v>1111507.46</v>
      </c>
      <c r="AM122" s="69">
        <f t="shared" si="12"/>
        <v>131907.95000000019</v>
      </c>
    </row>
    <row r="123" spans="1:39" ht="15" thickBot="1" x14ac:dyDescent="0.25">
      <c r="A123" s="50" t="s">
        <v>414</v>
      </c>
      <c r="B123" s="50" t="s">
        <v>415</v>
      </c>
      <c r="C123" s="88">
        <v>2356</v>
      </c>
      <c r="D123" s="89" t="s">
        <v>808</v>
      </c>
      <c r="E123" s="273" t="s">
        <v>2254</v>
      </c>
      <c r="F123" s="127">
        <v>371315.37</v>
      </c>
      <c r="G123" s="127">
        <v>54000</v>
      </c>
      <c r="H123" s="127">
        <v>74404.39</v>
      </c>
      <c r="I123" s="273">
        <v>775923.59</v>
      </c>
      <c r="J123" s="273">
        <v>125388.78</v>
      </c>
      <c r="K123" s="128"/>
      <c r="L123" s="128">
        <v>227603.34</v>
      </c>
      <c r="M123" s="128"/>
      <c r="N123" s="128">
        <v>1181.3900000000001</v>
      </c>
      <c r="O123" s="273"/>
      <c r="P123" s="273"/>
      <c r="Q123" s="273">
        <v>29301.24</v>
      </c>
      <c r="R123" s="273">
        <v>2439641.09</v>
      </c>
      <c r="S123" s="100">
        <v>443816.4</v>
      </c>
      <c r="T123" s="100">
        <v>47754.52</v>
      </c>
      <c r="U123" s="100">
        <v>602.05999999999995</v>
      </c>
      <c r="V123" s="100"/>
      <c r="W123" s="100">
        <v>827220</v>
      </c>
      <c r="X123" s="100">
        <v>4000</v>
      </c>
      <c r="Y123" s="129">
        <v>958420</v>
      </c>
      <c r="Z123" s="129"/>
      <c r="AA123" s="129"/>
      <c r="AB123" s="129">
        <v>256246.18</v>
      </c>
      <c r="AC123" s="129">
        <v>142870.10999999999</v>
      </c>
      <c r="AH123" s="99">
        <f t="shared" si="7"/>
        <v>499719.76</v>
      </c>
      <c r="AI123" s="63">
        <f t="shared" si="8"/>
        <v>228784.73</v>
      </c>
      <c r="AJ123" s="64">
        <f t="shared" si="9"/>
        <v>270935.03000000003</v>
      </c>
      <c r="AK123" s="60">
        <f t="shared" si="10"/>
        <v>1323392.98</v>
      </c>
      <c r="AL123" s="59">
        <f t="shared" si="11"/>
        <v>1357536.29</v>
      </c>
      <c r="AM123" s="69">
        <f t="shared" si="12"/>
        <v>-34143.310000000056</v>
      </c>
    </row>
    <row r="124" spans="1:39" ht="15" thickBot="1" x14ac:dyDescent="0.25">
      <c r="A124" s="50" t="s">
        <v>414</v>
      </c>
      <c r="B124" s="50" t="s">
        <v>415</v>
      </c>
      <c r="C124" s="88">
        <v>3094</v>
      </c>
      <c r="D124" s="89" t="s">
        <v>809</v>
      </c>
      <c r="E124" s="273" t="s">
        <v>2256</v>
      </c>
      <c r="F124" s="127">
        <v>610462.19999999995</v>
      </c>
      <c r="G124" s="127">
        <v>27600</v>
      </c>
      <c r="H124" s="127">
        <v>102484.41</v>
      </c>
      <c r="I124" s="273">
        <v>876684.97</v>
      </c>
      <c r="J124" s="273">
        <v>137203.57999999999</v>
      </c>
      <c r="K124" s="128">
        <v>0</v>
      </c>
      <c r="L124" s="128">
        <v>29097.26</v>
      </c>
      <c r="M124" s="128">
        <v>88200</v>
      </c>
      <c r="N124" s="128">
        <v>3868.01</v>
      </c>
      <c r="O124" s="273"/>
      <c r="P124" s="273"/>
      <c r="Q124" s="273">
        <v>1000</v>
      </c>
      <c r="R124" s="273">
        <v>3028722.67</v>
      </c>
      <c r="S124" s="100">
        <v>729380.82</v>
      </c>
      <c r="T124" s="100"/>
      <c r="U124" s="100">
        <v>627.53</v>
      </c>
      <c r="V124" s="100"/>
      <c r="W124" s="100">
        <v>889687.2</v>
      </c>
      <c r="Y124" s="129">
        <v>1022057.2</v>
      </c>
      <c r="Z124" s="129"/>
      <c r="AA124" s="129"/>
      <c r="AB124" s="129">
        <v>307902.02</v>
      </c>
      <c r="AC124" s="129">
        <v>119761.64</v>
      </c>
      <c r="AD124" s="129">
        <v>7247</v>
      </c>
      <c r="AH124" s="99">
        <f t="shared" si="7"/>
        <v>740546.61</v>
      </c>
      <c r="AI124" s="63">
        <f t="shared" si="8"/>
        <v>121165.26999999999</v>
      </c>
      <c r="AJ124" s="64">
        <f t="shared" si="9"/>
        <v>619381.34</v>
      </c>
      <c r="AK124" s="60">
        <f t="shared" si="10"/>
        <v>1619695.5499999998</v>
      </c>
      <c r="AL124" s="59">
        <f t="shared" si="11"/>
        <v>1456967.8599999999</v>
      </c>
      <c r="AM124" s="69">
        <f t="shared" si="12"/>
        <v>162727.68999999994</v>
      </c>
    </row>
    <row r="125" spans="1:39" ht="15" thickBot="1" x14ac:dyDescent="0.25">
      <c r="A125" s="50" t="s">
        <v>414</v>
      </c>
      <c r="B125" s="50" t="s">
        <v>415</v>
      </c>
      <c r="C125" s="88">
        <v>2499</v>
      </c>
      <c r="D125" s="89" t="s">
        <v>810</v>
      </c>
      <c r="E125" s="273" t="s">
        <v>2258</v>
      </c>
      <c r="F125" s="127">
        <v>369022.12</v>
      </c>
      <c r="G125" s="127">
        <v>55200</v>
      </c>
      <c r="H125" s="127">
        <v>20709.740000000002</v>
      </c>
      <c r="I125" s="273">
        <v>1134384.1599999999</v>
      </c>
      <c r="J125" s="273">
        <v>150304</v>
      </c>
      <c r="K125" s="128"/>
      <c r="L125" s="128">
        <v>26865.7</v>
      </c>
      <c r="M125" s="128">
        <v>50000</v>
      </c>
      <c r="N125" s="128">
        <v>0</v>
      </c>
      <c r="O125" s="273"/>
      <c r="P125" s="273"/>
      <c r="Q125" s="273"/>
      <c r="R125" s="273">
        <v>3118920.11</v>
      </c>
      <c r="S125" s="100">
        <v>620259.87</v>
      </c>
      <c r="T125" s="100">
        <v>0</v>
      </c>
      <c r="U125" s="100">
        <v>203.37</v>
      </c>
      <c r="V125" s="100"/>
      <c r="W125" s="100">
        <v>770855.3</v>
      </c>
      <c r="Y125" s="129">
        <v>871015.3</v>
      </c>
      <c r="Z125" s="129"/>
      <c r="AA125" s="129"/>
      <c r="AB125" s="129">
        <v>233588.93</v>
      </c>
      <c r="AC125" s="129">
        <v>159351.25</v>
      </c>
      <c r="AH125" s="99">
        <f t="shared" si="7"/>
        <v>444931.86</v>
      </c>
      <c r="AI125" s="63">
        <f t="shared" si="8"/>
        <v>76865.7</v>
      </c>
      <c r="AJ125" s="64">
        <f t="shared" si="9"/>
        <v>368066.16</v>
      </c>
      <c r="AK125" s="60">
        <f t="shared" si="10"/>
        <v>1391318.54</v>
      </c>
      <c r="AL125" s="59">
        <f t="shared" si="11"/>
        <v>1263955.48</v>
      </c>
      <c r="AM125" s="69">
        <f t="shared" si="12"/>
        <v>127363.06000000006</v>
      </c>
    </row>
    <row r="126" spans="1:39" ht="15" thickBot="1" x14ac:dyDescent="0.25">
      <c r="A126" s="50" t="s">
        <v>418</v>
      </c>
      <c r="B126" s="50" t="s">
        <v>419</v>
      </c>
      <c r="C126" s="88">
        <v>5132</v>
      </c>
      <c r="D126" s="89" t="s">
        <v>811</v>
      </c>
      <c r="E126" s="273" t="s">
        <v>2225</v>
      </c>
      <c r="F126" s="127">
        <v>762218.2</v>
      </c>
      <c r="G126" s="127">
        <v>12200</v>
      </c>
      <c r="H126" s="127">
        <v>31635.65</v>
      </c>
      <c r="I126" s="273">
        <v>1042863.52</v>
      </c>
      <c r="J126" s="273">
        <v>225639.82</v>
      </c>
      <c r="K126" s="128">
        <v>0</v>
      </c>
      <c r="L126" s="128">
        <v>133176.41</v>
      </c>
      <c r="M126" s="128"/>
      <c r="N126" s="128">
        <v>1450.19</v>
      </c>
      <c r="O126" s="273">
        <v>140380</v>
      </c>
      <c r="P126" s="273">
        <v>1487575.93</v>
      </c>
      <c r="Q126" s="273">
        <v>-1116.5899999999999</v>
      </c>
      <c r="R126" s="273"/>
      <c r="S126" s="100">
        <v>1209836.1000000001</v>
      </c>
      <c r="T126" s="100"/>
      <c r="U126" s="100">
        <v>1168.4100000000001</v>
      </c>
      <c r="V126" s="100"/>
      <c r="W126" s="100">
        <v>1091538</v>
      </c>
      <c r="X126" s="100">
        <v>343460</v>
      </c>
      <c r="Y126" s="129">
        <v>1710145</v>
      </c>
      <c r="Z126" s="129"/>
      <c r="AA126" s="129"/>
      <c r="AB126" s="129">
        <v>379671.67</v>
      </c>
      <c r="AC126" s="129">
        <v>122136.59</v>
      </c>
      <c r="AH126" s="99">
        <f t="shared" si="7"/>
        <v>806053.85</v>
      </c>
      <c r="AI126" s="63">
        <f t="shared" si="8"/>
        <v>134626.6</v>
      </c>
      <c r="AJ126" s="64">
        <f t="shared" si="9"/>
        <v>671427.25</v>
      </c>
      <c r="AK126" s="60">
        <f t="shared" si="10"/>
        <v>2646002.5099999998</v>
      </c>
      <c r="AL126" s="59">
        <f t="shared" si="11"/>
        <v>2211953.2599999998</v>
      </c>
      <c r="AM126" s="69">
        <f t="shared" si="12"/>
        <v>434049.25</v>
      </c>
    </row>
    <row r="127" spans="1:39" ht="15" thickBot="1" x14ac:dyDescent="0.25">
      <c r="A127" s="50" t="s">
        <v>418</v>
      </c>
      <c r="B127" s="50" t="s">
        <v>419</v>
      </c>
      <c r="C127" s="88">
        <v>2779</v>
      </c>
      <c r="D127" s="89" t="s">
        <v>812</v>
      </c>
      <c r="E127" s="273" t="s">
        <v>2226</v>
      </c>
      <c r="F127" s="127">
        <v>683600.76</v>
      </c>
      <c r="G127" s="127">
        <v>8800</v>
      </c>
      <c r="H127" s="127">
        <v>36914.22</v>
      </c>
      <c r="I127" s="273">
        <v>296919.45</v>
      </c>
      <c r="J127" s="273">
        <v>217105.94</v>
      </c>
      <c r="K127" s="128">
        <v>0</v>
      </c>
      <c r="L127" s="128">
        <v>54620.92</v>
      </c>
      <c r="M127" s="128"/>
      <c r="N127" s="128">
        <v>2649.48</v>
      </c>
      <c r="O127" s="273">
        <v>123005</v>
      </c>
      <c r="P127" s="273">
        <v>439121.15</v>
      </c>
      <c r="Q127" s="273">
        <v>8370</v>
      </c>
      <c r="R127" s="273"/>
      <c r="S127" s="100">
        <v>1074016.81</v>
      </c>
      <c r="T127" s="100"/>
      <c r="U127" s="100">
        <v>1109.54</v>
      </c>
      <c r="V127" s="100"/>
      <c r="W127" s="100">
        <v>799692.5</v>
      </c>
      <c r="X127" s="100">
        <v>221300</v>
      </c>
      <c r="Y127" s="129">
        <v>1050162.5</v>
      </c>
      <c r="Z127" s="129"/>
      <c r="AA127" s="129"/>
      <c r="AB127" s="129">
        <v>284456.27</v>
      </c>
      <c r="AC127" s="129">
        <v>59425.26</v>
      </c>
      <c r="AF127" s="129">
        <v>60000</v>
      </c>
      <c r="AH127" s="99">
        <f t="shared" si="7"/>
        <v>729314.98</v>
      </c>
      <c r="AI127" s="63">
        <f t="shared" si="8"/>
        <v>57270.400000000001</v>
      </c>
      <c r="AJ127" s="64">
        <f t="shared" si="9"/>
        <v>672044.58</v>
      </c>
      <c r="AK127" s="60">
        <f t="shared" si="10"/>
        <v>2096118.85</v>
      </c>
      <c r="AL127" s="59">
        <f t="shared" si="11"/>
        <v>1454044.03</v>
      </c>
      <c r="AM127" s="69">
        <f t="shared" si="12"/>
        <v>642074.82000000007</v>
      </c>
    </row>
    <row r="128" spans="1:39" ht="15" thickBot="1" x14ac:dyDescent="0.25">
      <c r="A128" s="50" t="s">
        <v>418</v>
      </c>
      <c r="B128" s="50" t="s">
        <v>419</v>
      </c>
      <c r="C128" s="88">
        <v>5936</v>
      </c>
      <c r="D128" s="89" t="s">
        <v>813</v>
      </c>
      <c r="E128" s="273" t="s">
        <v>2229</v>
      </c>
      <c r="F128" s="127">
        <v>945671.91</v>
      </c>
      <c r="G128" s="127">
        <v>23900</v>
      </c>
      <c r="H128" s="127">
        <v>9184.11</v>
      </c>
      <c r="I128" s="273">
        <v>5416291.8399999999</v>
      </c>
      <c r="J128" s="273">
        <v>104299.26</v>
      </c>
      <c r="K128" s="128">
        <v>0</v>
      </c>
      <c r="L128" s="128">
        <v>216687.35</v>
      </c>
      <c r="M128" s="128"/>
      <c r="N128" s="128">
        <v>353.1</v>
      </c>
      <c r="O128" s="273">
        <v>30700</v>
      </c>
      <c r="P128" s="273">
        <v>5616660</v>
      </c>
      <c r="Q128" s="273">
        <v>-37.299999999999997</v>
      </c>
      <c r="R128" s="273"/>
      <c r="S128" s="100">
        <v>1473164.32</v>
      </c>
      <c r="T128" s="100"/>
      <c r="U128" s="100">
        <v>838.25</v>
      </c>
      <c r="V128" s="100"/>
      <c r="W128" s="100">
        <v>951745.5</v>
      </c>
      <c r="X128" s="100">
        <v>546800</v>
      </c>
      <c r="Y128" s="129">
        <v>1513471.5</v>
      </c>
      <c r="Z128" s="129"/>
      <c r="AA128" s="129"/>
      <c r="AB128" s="129">
        <v>327975.86</v>
      </c>
      <c r="AC128" s="129">
        <v>280325.94</v>
      </c>
      <c r="AF128" s="129">
        <v>86000</v>
      </c>
      <c r="AH128" s="99">
        <f t="shared" si="7"/>
        <v>978756.02</v>
      </c>
      <c r="AI128" s="63">
        <f t="shared" si="8"/>
        <v>217040.45</v>
      </c>
      <c r="AJ128" s="64">
        <f t="shared" si="9"/>
        <v>761715.57000000007</v>
      </c>
      <c r="AK128" s="60">
        <f t="shared" si="10"/>
        <v>2972548.0700000003</v>
      </c>
      <c r="AL128" s="59">
        <f t="shared" si="11"/>
        <v>2207773.2999999998</v>
      </c>
      <c r="AM128" s="69">
        <f t="shared" si="12"/>
        <v>764774.77000000048</v>
      </c>
    </row>
    <row r="129" spans="1:39" ht="15" thickBot="1" x14ac:dyDescent="0.25">
      <c r="A129" s="50" t="s">
        <v>418</v>
      </c>
      <c r="B129" s="50" t="s">
        <v>419</v>
      </c>
      <c r="C129" s="88">
        <v>2905</v>
      </c>
      <c r="D129" s="89" t="s">
        <v>814</v>
      </c>
      <c r="E129" s="273" t="s">
        <v>2231</v>
      </c>
      <c r="F129" s="127">
        <v>641274.04</v>
      </c>
      <c r="G129" s="127">
        <v>9600</v>
      </c>
      <c r="H129" s="127">
        <v>0</v>
      </c>
      <c r="I129" s="273">
        <v>426785.76</v>
      </c>
      <c r="J129" s="273">
        <v>163510.9</v>
      </c>
      <c r="K129" s="128">
        <v>0</v>
      </c>
      <c r="L129" s="128">
        <v>52350.02</v>
      </c>
      <c r="M129" s="128"/>
      <c r="N129" s="128">
        <v>140.19</v>
      </c>
      <c r="O129" s="273"/>
      <c r="P129" s="273">
        <v>809478.12</v>
      </c>
      <c r="Q129" s="273">
        <v>27955.13</v>
      </c>
      <c r="R129" s="273"/>
      <c r="S129" s="100">
        <v>795343</v>
      </c>
      <c r="T129" s="100"/>
      <c r="U129" s="100">
        <v>1088.3399999999999</v>
      </c>
      <c r="V129" s="100"/>
      <c r="W129" s="100">
        <v>520590</v>
      </c>
      <c r="X129" s="100">
        <v>210300</v>
      </c>
      <c r="Y129" s="129">
        <v>883108</v>
      </c>
      <c r="Z129" s="129"/>
      <c r="AA129" s="129"/>
      <c r="AB129" s="129">
        <v>212486.79</v>
      </c>
      <c r="AC129" s="129">
        <v>29062.31</v>
      </c>
      <c r="AH129" s="99">
        <f t="shared" si="7"/>
        <v>650874.04</v>
      </c>
      <c r="AI129" s="63">
        <f t="shared" si="8"/>
        <v>52490.21</v>
      </c>
      <c r="AJ129" s="64">
        <f t="shared" si="9"/>
        <v>598383.83000000007</v>
      </c>
      <c r="AK129" s="60">
        <f t="shared" si="10"/>
        <v>1527321.3399999999</v>
      </c>
      <c r="AL129" s="59">
        <f t="shared" si="11"/>
        <v>1124657.1000000001</v>
      </c>
      <c r="AM129" s="69">
        <f t="shared" si="12"/>
        <v>402664.23999999976</v>
      </c>
    </row>
    <row r="130" spans="1:39" ht="15" thickBot="1" x14ac:dyDescent="0.25">
      <c r="A130" s="50" t="s">
        <v>418</v>
      </c>
      <c r="B130" s="50" t="s">
        <v>419</v>
      </c>
      <c r="C130" s="88">
        <v>2680</v>
      </c>
      <c r="D130" s="89" t="s">
        <v>815</v>
      </c>
      <c r="E130" s="273" t="s">
        <v>2257</v>
      </c>
      <c r="F130" s="127">
        <v>408310.53</v>
      </c>
      <c r="G130" s="127">
        <v>9200</v>
      </c>
      <c r="H130" s="127">
        <v>12056.1</v>
      </c>
      <c r="I130" s="273">
        <v>535250.52</v>
      </c>
      <c r="J130" s="273">
        <v>82224.84</v>
      </c>
      <c r="K130" s="128"/>
      <c r="L130" s="128">
        <v>122391.18</v>
      </c>
      <c r="M130" s="128"/>
      <c r="N130" s="128">
        <v>15</v>
      </c>
      <c r="O130" s="273"/>
      <c r="P130" s="273">
        <v>898661.6</v>
      </c>
      <c r="Q130" s="273">
        <v>-16811.47</v>
      </c>
      <c r="R130" s="273"/>
      <c r="S130" s="100">
        <v>622838.44999999995</v>
      </c>
      <c r="T130" s="100"/>
      <c r="U130" s="100">
        <v>623.35</v>
      </c>
      <c r="V130" s="100"/>
      <c r="W130" s="100">
        <v>487808.5</v>
      </c>
      <c r="X130" s="100">
        <v>110200</v>
      </c>
      <c r="Y130" s="129">
        <v>761472.5</v>
      </c>
      <c r="Z130" s="129"/>
      <c r="AA130" s="129"/>
      <c r="AB130" s="129">
        <v>325307.69</v>
      </c>
      <c r="AC130" s="129">
        <v>78568.429999999993</v>
      </c>
      <c r="AH130" s="99">
        <f t="shared" si="7"/>
        <v>429566.63</v>
      </c>
      <c r="AI130" s="63">
        <f t="shared" si="8"/>
        <v>122406.18</v>
      </c>
      <c r="AJ130" s="64">
        <f t="shared" si="9"/>
        <v>307160.45</v>
      </c>
      <c r="AK130" s="60">
        <f t="shared" si="10"/>
        <v>1221470.2999999998</v>
      </c>
      <c r="AL130" s="59">
        <f t="shared" si="11"/>
        <v>1165348.6199999999</v>
      </c>
      <c r="AM130" s="69">
        <f t="shared" si="12"/>
        <v>56121.679999999935</v>
      </c>
    </row>
  </sheetData>
  <autoFilter ref="A1:AM13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"/>
  <sheetViews>
    <sheetView topLeftCell="U36" zoomScale="60" zoomScaleNormal="60" workbookViewId="0">
      <selection sqref="A1:AC86"/>
    </sheetView>
  </sheetViews>
  <sheetFormatPr defaultRowHeight="14.25" x14ac:dyDescent="0.2"/>
  <cols>
    <col min="1" max="1" width="39" style="273" bestFit="1" customWidth="1"/>
    <col min="2" max="2" width="32.125" style="127" bestFit="1" customWidth="1"/>
    <col min="3" max="3" width="31.25" style="127" bestFit="1" customWidth="1"/>
    <col min="4" max="4" width="23" style="127" bestFit="1" customWidth="1"/>
    <col min="5" max="5" width="22.75" style="127" bestFit="1" customWidth="1"/>
    <col min="6" max="7" width="14.875" style="273" bestFit="1" customWidth="1"/>
    <col min="8" max="8" width="16.875" style="128" bestFit="1" customWidth="1"/>
    <col min="9" max="9" width="19.125" style="128" bestFit="1" customWidth="1"/>
    <col min="10" max="10" width="18.375" style="128" bestFit="1" customWidth="1"/>
    <col min="11" max="11" width="20.375" style="128" bestFit="1" customWidth="1"/>
    <col min="12" max="12" width="22.625" style="273" bestFit="1" customWidth="1"/>
    <col min="13" max="13" width="26.75" style="273" bestFit="1" customWidth="1"/>
    <col min="14" max="14" width="26.875" style="273" bestFit="1" customWidth="1"/>
    <col min="15" max="15" width="17" style="273" bestFit="1" customWidth="1"/>
    <col min="16" max="16" width="43.125" style="100" bestFit="1" customWidth="1"/>
    <col min="17" max="17" width="43.875" style="100" bestFit="1" customWidth="1"/>
    <col min="18" max="18" width="28" style="100" bestFit="1" customWidth="1"/>
    <col min="19" max="19" width="37.5" style="100" bestFit="1" customWidth="1"/>
    <col min="20" max="20" width="53.375" style="100" bestFit="1" customWidth="1"/>
    <col min="21" max="21" width="14.875" style="100" bestFit="1" customWidth="1"/>
    <col min="22" max="22" width="19.375" style="100" bestFit="1" customWidth="1"/>
    <col min="23" max="23" width="25.75" style="129" bestFit="1" customWidth="1"/>
    <col min="24" max="24" width="24.125" style="129" bestFit="1" customWidth="1"/>
    <col min="25" max="25" width="41.25" style="129" bestFit="1" customWidth="1"/>
    <col min="26" max="26" width="29.875" style="129" bestFit="1" customWidth="1"/>
    <col min="27" max="27" width="32.125" style="129" bestFit="1" customWidth="1"/>
    <col min="28" max="28" width="32.375" style="129" bestFit="1" customWidth="1"/>
    <col min="29" max="29" width="34.25" style="129" bestFit="1" customWidth="1"/>
    <col min="30" max="16384" width="9" style="273"/>
  </cols>
  <sheetData>
    <row r="1" spans="1:29" x14ac:dyDescent="0.2">
      <c r="A1" s="273" t="s">
        <v>591</v>
      </c>
      <c r="B1" s="127" t="s">
        <v>1440</v>
      </c>
      <c r="C1" s="127" t="s">
        <v>1441</v>
      </c>
      <c r="D1" s="127" t="s">
        <v>1442</v>
      </c>
      <c r="E1" s="127" t="s">
        <v>1443</v>
      </c>
      <c r="F1" s="273" t="s">
        <v>1445</v>
      </c>
      <c r="G1" s="273" t="s">
        <v>1446</v>
      </c>
      <c r="H1" s="128" t="s">
        <v>1449</v>
      </c>
      <c r="I1" s="128" t="s">
        <v>1450</v>
      </c>
      <c r="J1" s="128" t="s">
        <v>1451</v>
      </c>
      <c r="K1" s="128" t="s">
        <v>1452</v>
      </c>
      <c r="L1" s="273" t="s">
        <v>1453</v>
      </c>
      <c r="M1" s="273" t="s">
        <v>1454</v>
      </c>
      <c r="N1" s="273" t="s">
        <v>1455</v>
      </c>
      <c r="O1" s="273" t="s">
        <v>1456</v>
      </c>
      <c r="P1" s="100" t="s">
        <v>1706</v>
      </c>
      <c r="Q1" s="100" t="s">
        <v>1457</v>
      </c>
      <c r="R1" s="100" t="s">
        <v>1458</v>
      </c>
      <c r="S1" s="100" t="s">
        <v>1459</v>
      </c>
      <c r="T1" s="100" t="s">
        <v>1460</v>
      </c>
      <c r="U1" s="100" t="s">
        <v>1461</v>
      </c>
      <c r="V1" s="100" t="s">
        <v>1463</v>
      </c>
      <c r="W1" s="129" t="s">
        <v>1464</v>
      </c>
      <c r="X1" s="129" t="s">
        <v>1465</v>
      </c>
      <c r="Y1" s="129" t="s">
        <v>1466</v>
      </c>
      <c r="Z1" s="129" t="s">
        <v>1467</v>
      </c>
      <c r="AA1" s="129" t="s">
        <v>1468</v>
      </c>
      <c r="AB1" s="129" t="s">
        <v>1469</v>
      </c>
      <c r="AC1" s="129" t="s">
        <v>1472</v>
      </c>
    </row>
    <row r="2" spans="1:29" x14ac:dyDescent="0.2">
      <c r="A2" s="273" t="s">
        <v>592</v>
      </c>
      <c r="B2" s="127" t="s">
        <v>1473</v>
      </c>
      <c r="C2" s="127" t="s">
        <v>1474</v>
      </c>
      <c r="D2" s="127" t="s">
        <v>1475</v>
      </c>
      <c r="E2" s="127" t="s">
        <v>1476</v>
      </c>
      <c r="F2" s="273" t="s">
        <v>1478</v>
      </c>
      <c r="G2" s="273" t="s">
        <v>1479</v>
      </c>
      <c r="H2" s="128" t="s">
        <v>1482</v>
      </c>
      <c r="I2" s="128" t="s">
        <v>1483</v>
      </c>
      <c r="J2" s="128" t="s">
        <v>1484</v>
      </c>
      <c r="K2" s="128" t="s">
        <v>1485</v>
      </c>
      <c r="L2" s="273" t="s">
        <v>1486</v>
      </c>
      <c r="M2" s="273" t="s">
        <v>1487</v>
      </c>
      <c r="N2" s="273" t="s">
        <v>1488</v>
      </c>
      <c r="O2" s="273" t="s">
        <v>1489</v>
      </c>
      <c r="P2" s="100" t="s">
        <v>1709</v>
      </c>
      <c r="Q2" s="100" t="s">
        <v>1490</v>
      </c>
      <c r="R2" s="100" t="s">
        <v>1491</v>
      </c>
      <c r="S2" s="100" t="s">
        <v>1492</v>
      </c>
      <c r="T2" s="100" t="s">
        <v>1493</v>
      </c>
      <c r="U2" s="100" t="s">
        <v>1494</v>
      </c>
      <c r="V2" s="100" t="s">
        <v>1496</v>
      </c>
      <c r="W2" s="129" t="s">
        <v>1497</v>
      </c>
      <c r="X2" s="129" t="s">
        <v>1498</v>
      </c>
      <c r="Y2" s="129" t="s">
        <v>1499</v>
      </c>
      <c r="Z2" s="129" t="s">
        <v>1500</v>
      </c>
      <c r="AA2" s="129" t="s">
        <v>1501</v>
      </c>
      <c r="AB2" s="129" t="s">
        <v>1502</v>
      </c>
      <c r="AC2" s="129" t="s">
        <v>1505</v>
      </c>
    </row>
    <row r="3" spans="1:29" x14ac:dyDescent="0.2">
      <c r="A3" s="273" t="s">
        <v>593</v>
      </c>
      <c r="B3" s="127">
        <v>40235642.420000002</v>
      </c>
      <c r="C3" s="127">
        <v>4899747.79</v>
      </c>
      <c r="D3" s="127">
        <v>3269887.04</v>
      </c>
      <c r="E3" s="127">
        <v>176.75</v>
      </c>
      <c r="F3" s="273">
        <v>77824549.010000005</v>
      </c>
      <c r="G3" s="273">
        <v>41714624.920000002</v>
      </c>
      <c r="H3" s="128">
        <v>532013</v>
      </c>
      <c r="I3" s="128">
        <v>1204134.04</v>
      </c>
      <c r="J3" s="128">
        <v>13000</v>
      </c>
      <c r="K3" s="128">
        <v>3625129</v>
      </c>
      <c r="L3" s="273">
        <v>401330.72</v>
      </c>
      <c r="M3" s="273">
        <v>-123447658.81</v>
      </c>
      <c r="N3" s="273">
        <v>130263915.59</v>
      </c>
      <c r="O3" s="273">
        <v>126626131.06999999</v>
      </c>
      <c r="P3" s="100">
        <v>15.35</v>
      </c>
      <c r="Q3" s="100">
        <v>77008473.400000006</v>
      </c>
      <c r="R3" s="100">
        <v>11389662.24</v>
      </c>
      <c r="S3" s="100">
        <v>67623.05</v>
      </c>
      <c r="T3" s="100">
        <v>4150</v>
      </c>
      <c r="U3" s="100">
        <v>79526010.329999998</v>
      </c>
      <c r="V3" s="100">
        <v>10767614.539999999</v>
      </c>
      <c r="W3" s="129">
        <v>100548158.17</v>
      </c>
      <c r="X3" s="129">
        <v>1530</v>
      </c>
      <c r="Y3" s="129">
        <v>127867</v>
      </c>
      <c r="Z3" s="129">
        <v>303654.59999999998</v>
      </c>
      <c r="AA3" s="129">
        <v>39994766.899999999</v>
      </c>
      <c r="AB3" s="129">
        <v>13273189.800000001</v>
      </c>
      <c r="AC3" s="129">
        <v>587861.93000000005</v>
      </c>
    </row>
    <row r="4" spans="1:29" x14ac:dyDescent="0.2">
      <c r="A4" s="273" t="s">
        <v>2051</v>
      </c>
      <c r="B4" s="127">
        <v>819585.98</v>
      </c>
      <c r="D4" s="127">
        <v>46949</v>
      </c>
      <c r="E4" s="127">
        <v>65.489999999999995</v>
      </c>
      <c r="F4" s="273">
        <v>9</v>
      </c>
      <c r="G4" s="273">
        <v>7</v>
      </c>
      <c r="K4" s="128">
        <v>393410.36</v>
      </c>
      <c r="N4" s="273">
        <v>-66504.12</v>
      </c>
      <c r="O4" s="273">
        <v>560321.12</v>
      </c>
      <c r="R4" s="100">
        <v>2000</v>
      </c>
      <c r="U4" s="100">
        <v>2139106.5</v>
      </c>
      <c r="V4" s="100">
        <v>673327.26</v>
      </c>
      <c r="W4" s="129">
        <v>2139106.5</v>
      </c>
      <c r="X4" s="129">
        <v>1530</v>
      </c>
      <c r="Z4" s="129">
        <v>18201</v>
      </c>
      <c r="AA4" s="129">
        <v>676207.15</v>
      </c>
    </row>
    <row r="5" spans="1:29" x14ac:dyDescent="0.2">
      <c r="A5" s="273" t="s">
        <v>2052</v>
      </c>
      <c r="B5" s="127">
        <v>108000.01</v>
      </c>
      <c r="D5" s="127">
        <v>0</v>
      </c>
      <c r="E5" s="127">
        <v>0</v>
      </c>
      <c r="F5" s="273">
        <v>137788.38</v>
      </c>
      <c r="G5" s="273">
        <v>37823.949999999997</v>
      </c>
      <c r="K5" s="128">
        <v>138000.01</v>
      </c>
      <c r="N5" s="273">
        <v>-1738629.24</v>
      </c>
      <c r="O5" s="273">
        <v>2026803.02</v>
      </c>
      <c r="U5" s="100">
        <v>1156308.3400000001</v>
      </c>
      <c r="V5" s="100">
        <v>130793.95</v>
      </c>
      <c r="W5" s="129">
        <v>1159968.3400000001</v>
      </c>
      <c r="AA5" s="129">
        <v>172301.95</v>
      </c>
      <c r="AB5" s="129">
        <v>97393.45</v>
      </c>
    </row>
    <row r="6" spans="1:29" x14ac:dyDescent="0.2">
      <c r="A6" s="273" t="s">
        <v>2053</v>
      </c>
      <c r="B6" s="127">
        <v>305557.95</v>
      </c>
      <c r="D6" s="127">
        <v>74638</v>
      </c>
      <c r="E6" s="127">
        <v>111.26</v>
      </c>
      <c r="F6" s="273">
        <v>2812104.31</v>
      </c>
      <c r="G6" s="273">
        <v>17143.400000000001</v>
      </c>
      <c r="H6" s="128">
        <v>32610</v>
      </c>
      <c r="I6" s="128">
        <v>13454.64</v>
      </c>
      <c r="K6" s="128">
        <v>268906.40999999997</v>
      </c>
      <c r="N6" s="273">
        <v>2244968.71</v>
      </c>
      <c r="O6" s="273">
        <v>716949.66</v>
      </c>
      <c r="S6" s="100">
        <v>18.05</v>
      </c>
      <c r="U6" s="100">
        <v>1354774.5</v>
      </c>
      <c r="V6" s="100">
        <v>298713.14</v>
      </c>
      <c r="W6" s="129">
        <v>1379634.5</v>
      </c>
      <c r="Z6" s="129">
        <v>4505</v>
      </c>
      <c r="AA6" s="129">
        <v>242886.49</v>
      </c>
      <c r="AB6" s="129">
        <v>93814.2</v>
      </c>
    </row>
    <row r="7" spans="1:29" x14ac:dyDescent="0.2">
      <c r="A7" s="273" t="s">
        <v>2054</v>
      </c>
      <c r="B7" s="127">
        <v>22.95</v>
      </c>
      <c r="D7" s="127">
        <v>47335.21</v>
      </c>
      <c r="E7" s="127">
        <v>0</v>
      </c>
      <c r="F7" s="273">
        <v>3013135.34</v>
      </c>
      <c r="G7" s="273">
        <v>468755.95</v>
      </c>
      <c r="H7" s="128">
        <v>7000</v>
      </c>
      <c r="I7" s="128">
        <v>6064.37</v>
      </c>
      <c r="K7" s="128">
        <v>16.91</v>
      </c>
      <c r="N7" s="273">
        <v>2601053.7799999998</v>
      </c>
      <c r="O7" s="273">
        <v>550717.67000000004</v>
      </c>
      <c r="S7" s="100">
        <v>6.04</v>
      </c>
      <c r="U7" s="100">
        <v>773244.5</v>
      </c>
      <c r="V7" s="100">
        <v>887154.22</v>
      </c>
      <c r="W7" s="129">
        <v>773244.5</v>
      </c>
      <c r="Z7" s="129">
        <v>17167</v>
      </c>
      <c r="AA7" s="129">
        <v>252679.83</v>
      </c>
      <c r="AB7" s="129">
        <v>252916.71</v>
      </c>
    </row>
    <row r="8" spans="1:29" x14ac:dyDescent="0.2">
      <c r="A8" s="273" t="s">
        <v>2055</v>
      </c>
      <c r="B8" s="127">
        <v>9660</v>
      </c>
      <c r="D8" s="127">
        <v>48384</v>
      </c>
      <c r="E8" s="127">
        <v>0</v>
      </c>
      <c r="F8" s="273">
        <v>446636.43</v>
      </c>
      <c r="G8" s="273">
        <v>239672.13</v>
      </c>
      <c r="H8" s="128">
        <v>12380</v>
      </c>
      <c r="I8" s="128">
        <v>1475.05</v>
      </c>
      <c r="K8" s="128">
        <v>1060</v>
      </c>
      <c r="N8" s="273">
        <v>-1401932.9</v>
      </c>
      <c r="O8" s="273">
        <v>2257089.6800000002</v>
      </c>
      <c r="U8" s="100">
        <v>628256.85</v>
      </c>
      <c r="V8" s="100">
        <v>240540.85</v>
      </c>
      <c r="W8" s="129">
        <v>652756.85</v>
      </c>
      <c r="AA8" s="129">
        <v>201164.9</v>
      </c>
      <c r="AB8" s="129">
        <v>140595.22</v>
      </c>
    </row>
    <row r="9" spans="1:29" x14ac:dyDescent="0.2">
      <c r="A9" s="273" t="s">
        <v>2056</v>
      </c>
      <c r="B9" s="127">
        <v>0</v>
      </c>
      <c r="D9" s="127">
        <v>0</v>
      </c>
      <c r="E9" s="127">
        <v>0</v>
      </c>
      <c r="F9" s="273">
        <v>4106120.53</v>
      </c>
      <c r="G9" s="273">
        <v>417551.81</v>
      </c>
      <c r="H9" s="128">
        <v>17841</v>
      </c>
      <c r="I9" s="128">
        <v>1041.3599999999999</v>
      </c>
      <c r="K9" s="128">
        <v>0</v>
      </c>
      <c r="N9" s="273">
        <v>4160145.27</v>
      </c>
      <c r="O9" s="273">
        <v>253201</v>
      </c>
      <c r="Q9" s="100">
        <v>22840</v>
      </c>
      <c r="U9" s="100">
        <v>700896.5</v>
      </c>
      <c r="V9" s="100">
        <v>464623.74</v>
      </c>
      <c r="W9" s="129">
        <v>705896.5</v>
      </c>
      <c r="Z9" s="129">
        <v>27346</v>
      </c>
      <c r="AA9" s="129">
        <v>166660.1</v>
      </c>
      <c r="AB9" s="129">
        <v>197013.93</v>
      </c>
    </row>
    <row r="10" spans="1:29" x14ac:dyDescent="0.2">
      <c r="A10" s="273" t="s">
        <v>2057</v>
      </c>
      <c r="B10" s="127">
        <v>98455.41</v>
      </c>
      <c r="D10" s="127">
        <v>4300</v>
      </c>
      <c r="E10" s="127">
        <v>0</v>
      </c>
      <c r="F10" s="273">
        <v>2819050</v>
      </c>
      <c r="G10" s="273">
        <v>3</v>
      </c>
      <c r="K10" s="128">
        <v>96900</v>
      </c>
      <c r="N10" s="273">
        <v>2598603.14</v>
      </c>
      <c r="P10" s="100">
        <v>15.35</v>
      </c>
      <c r="S10" s="100">
        <v>19.920000000000002</v>
      </c>
      <c r="U10" s="100">
        <v>626346</v>
      </c>
      <c r="V10" s="100">
        <v>395604.33</v>
      </c>
      <c r="W10" s="129">
        <v>626676</v>
      </c>
      <c r="Z10" s="129">
        <v>15216</v>
      </c>
      <c r="AA10" s="129">
        <v>89738.33</v>
      </c>
      <c r="AB10" s="129">
        <v>64050</v>
      </c>
    </row>
    <row r="11" spans="1:29" x14ac:dyDescent="0.2">
      <c r="A11" s="273" t="s">
        <v>2058</v>
      </c>
      <c r="B11" s="127">
        <v>0</v>
      </c>
      <c r="D11" s="127">
        <v>0</v>
      </c>
      <c r="E11" s="127">
        <v>0</v>
      </c>
      <c r="F11" s="273">
        <v>1</v>
      </c>
      <c r="G11" s="273">
        <v>325437.39</v>
      </c>
      <c r="K11" s="128">
        <v>0</v>
      </c>
      <c r="N11" s="273">
        <v>401061.08</v>
      </c>
      <c r="O11" s="273">
        <v>99610.62</v>
      </c>
      <c r="U11" s="100">
        <v>289149</v>
      </c>
      <c r="V11" s="100">
        <v>187665.01</v>
      </c>
      <c r="W11" s="129">
        <v>296647</v>
      </c>
      <c r="Z11" s="129">
        <v>17112</v>
      </c>
      <c r="AA11" s="129">
        <v>163055.01</v>
      </c>
      <c r="AB11" s="129">
        <v>175233.31</v>
      </c>
    </row>
    <row r="12" spans="1:29" x14ac:dyDescent="0.2">
      <c r="A12" s="273" t="s">
        <v>2059</v>
      </c>
      <c r="B12" s="127">
        <v>358265.53</v>
      </c>
      <c r="C12" s="127">
        <v>5000</v>
      </c>
      <c r="D12" s="127">
        <v>34643.01</v>
      </c>
      <c r="F12" s="273">
        <v>1406971.02</v>
      </c>
      <c r="G12" s="273">
        <v>604605.17000000004</v>
      </c>
      <c r="H12" s="128">
        <v>0</v>
      </c>
      <c r="I12" s="128">
        <v>12390</v>
      </c>
      <c r="K12" s="128">
        <v>0</v>
      </c>
      <c r="N12" s="273">
        <v>38637.58</v>
      </c>
      <c r="O12" s="273">
        <v>685585.33</v>
      </c>
      <c r="Q12" s="100">
        <v>664953.87</v>
      </c>
      <c r="R12" s="100">
        <v>285027</v>
      </c>
      <c r="S12" s="100">
        <v>1035.6099999999999</v>
      </c>
      <c r="U12" s="100">
        <v>1671894</v>
      </c>
      <c r="V12" s="100">
        <v>6600</v>
      </c>
      <c r="W12" s="129">
        <v>1745467.2</v>
      </c>
      <c r="AA12" s="129">
        <v>414479.49</v>
      </c>
      <c r="AB12" s="129">
        <v>206450.56</v>
      </c>
    </row>
    <row r="13" spans="1:29" x14ac:dyDescent="0.2">
      <c r="A13" s="273" t="s">
        <v>2060</v>
      </c>
      <c r="B13" s="127">
        <v>318727.52</v>
      </c>
      <c r="C13" s="127">
        <v>31349</v>
      </c>
      <c r="D13" s="127">
        <v>181392.96</v>
      </c>
      <c r="F13" s="273">
        <v>483429.38</v>
      </c>
      <c r="G13" s="273">
        <v>339133.24</v>
      </c>
      <c r="H13" s="128">
        <v>14200</v>
      </c>
      <c r="I13" s="128">
        <v>0</v>
      </c>
      <c r="N13" s="273">
        <v>42544</v>
      </c>
      <c r="O13" s="273">
        <v>1517319.83</v>
      </c>
      <c r="Q13" s="100">
        <v>504930.49</v>
      </c>
      <c r="R13" s="100">
        <v>223000</v>
      </c>
      <c r="S13" s="100">
        <v>550.11</v>
      </c>
      <c r="U13" s="100">
        <v>1272727.6399999999</v>
      </c>
      <c r="V13" s="100">
        <v>14400</v>
      </c>
      <c r="W13" s="129">
        <v>1287127.6399999999</v>
      </c>
      <c r="AA13" s="129">
        <v>409439.37</v>
      </c>
      <c r="AB13" s="129">
        <v>135304.14000000001</v>
      </c>
    </row>
    <row r="14" spans="1:29" x14ac:dyDescent="0.2">
      <c r="A14" s="273" t="s">
        <v>2061</v>
      </c>
      <c r="B14" s="127">
        <v>146358.15</v>
      </c>
      <c r="C14" s="127">
        <v>286645.15999999997</v>
      </c>
      <c r="D14" s="127">
        <v>38347.699999999997</v>
      </c>
      <c r="F14" s="273">
        <v>1124709.77</v>
      </c>
      <c r="G14" s="273">
        <v>511182.32</v>
      </c>
      <c r="H14" s="128">
        <v>0</v>
      </c>
      <c r="I14" s="128">
        <v>10200</v>
      </c>
      <c r="K14" s="128">
        <v>0</v>
      </c>
      <c r="N14" s="273">
        <v>44226</v>
      </c>
      <c r="O14" s="273">
        <v>1326846.8</v>
      </c>
      <c r="Q14" s="100">
        <v>819635.43</v>
      </c>
      <c r="S14" s="100">
        <v>339.76</v>
      </c>
      <c r="U14" s="100">
        <v>808710.6</v>
      </c>
      <c r="V14" s="100">
        <v>1500</v>
      </c>
      <c r="W14" s="129">
        <v>872300.6</v>
      </c>
      <c r="AA14" s="129">
        <v>530007.96</v>
      </c>
      <c r="AB14" s="129">
        <v>185363.98</v>
      </c>
    </row>
    <row r="15" spans="1:29" x14ac:dyDescent="0.2">
      <c r="A15" s="273" t="s">
        <v>2062</v>
      </c>
      <c r="B15" s="127">
        <v>662263.56999999995</v>
      </c>
      <c r="C15" s="127">
        <v>29856.82</v>
      </c>
      <c r="D15" s="127">
        <v>64551</v>
      </c>
      <c r="F15" s="273">
        <v>176882.95</v>
      </c>
      <c r="G15" s="273">
        <v>430682.63</v>
      </c>
      <c r="H15" s="128">
        <v>9500</v>
      </c>
      <c r="I15" s="128">
        <v>40223.43</v>
      </c>
      <c r="K15" s="128">
        <v>205.61</v>
      </c>
      <c r="N15" s="273">
        <v>42860</v>
      </c>
      <c r="O15" s="273">
        <v>1336486.2</v>
      </c>
      <c r="Q15" s="100">
        <v>1014951.07</v>
      </c>
      <c r="R15" s="100">
        <v>45000</v>
      </c>
      <c r="S15" s="100">
        <v>1019.42</v>
      </c>
      <c r="U15" s="100">
        <v>1626449.1</v>
      </c>
      <c r="V15" s="100">
        <v>12000</v>
      </c>
      <c r="W15" s="129">
        <v>1828875.9</v>
      </c>
      <c r="AA15" s="129">
        <v>257769.65</v>
      </c>
      <c r="AB15" s="129">
        <v>132028.63</v>
      </c>
    </row>
    <row r="16" spans="1:29" x14ac:dyDescent="0.2">
      <c r="A16" s="273" t="s">
        <v>2063</v>
      </c>
      <c r="B16" s="127">
        <v>591259.15</v>
      </c>
      <c r="C16" s="127">
        <v>56655.85</v>
      </c>
      <c r="D16" s="127">
        <v>113604.6</v>
      </c>
      <c r="F16" s="273">
        <v>1198949.8700000001</v>
      </c>
      <c r="G16" s="273">
        <v>734699.07</v>
      </c>
      <c r="H16" s="128">
        <v>0</v>
      </c>
      <c r="I16" s="128">
        <v>10900</v>
      </c>
      <c r="K16" s="128">
        <v>0</v>
      </c>
      <c r="N16" s="273">
        <v>106382.34</v>
      </c>
      <c r="O16" s="273">
        <v>2146839.4900000002</v>
      </c>
      <c r="Q16" s="100">
        <v>1004871.49</v>
      </c>
      <c r="R16" s="100">
        <v>300000</v>
      </c>
      <c r="S16" s="100">
        <v>399.65</v>
      </c>
      <c r="U16" s="100">
        <v>1649130</v>
      </c>
      <c r="V16" s="100">
        <v>9000</v>
      </c>
      <c r="W16" s="129">
        <v>1988325.4</v>
      </c>
      <c r="AA16" s="129">
        <v>392191.6</v>
      </c>
      <c r="AB16" s="129">
        <v>234015.06</v>
      </c>
    </row>
    <row r="17" spans="1:29" x14ac:dyDescent="0.2">
      <c r="A17" s="273" t="s">
        <v>2064</v>
      </c>
      <c r="B17" s="127">
        <v>553489.72</v>
      </c>
      <c r="C17" s="127">
        <v>0</v>
      </c>
      <c r="D17" s="127">
        <v>55463.31</v>
      </c>
      <c r="F17" s="273">
        <v>246235.05</v>
      </c>
      <c r="G17" s="273">
        <v>400763.02</v>
      </c>
      <c r="H17" s="128">
        <v>23000</v>
      </c>
      <c r="I17" s="128">
        <v>0</v>
      </c>
      <c r="K17" s="128">
        <v>40100</v>
      </c>
      <c r="N17" s="273">
        <v>85483.29</v>
      </c>
      <c r="O17" s="273">
        <v>1602780.76</v>
      </c>
      <c r="Q17" s="100">
        <v>794478.26</v>
      </c>
      <c r="S17" s="100">
        <v>1088.47</v>
      </c>
      <c r="U17" s="100">
        <v>1111074.7</v>
      </c>
      <c r="V17" s="100">
        <v>14850</v>
      </c>
      <c r="W17" s="129">
        <v>1538434.1</v>
      </c>
      <c r="AA17" s="129">
        <v>265416.15999999997</v>
      </c>
      <c r="AB17" s="129">
        <v>116786.07</v>
      </c>
    </row>
    <row r="18" spans="1:29" x14ac:dyDescent="0.2">
      <c r="A18" s="273" t="s">
        <v>2065</v>
      </c>
      <c r="B18" s="127">
        <v>339975.05</v>
      </c>
      <c r="C18" s="127">
        <v>8450</v>
      </c>
      <c r="D18" s="127">
        <v>26966.06</v>
      </c>
      <c r="F18" s="273">
        <v>576840.98</v>
      </c>
      <c r="G18" s="273">
        <v>3246753.39</v>
      </c>
      <c r="H18" s="128">
        <v>0</v>
      </c>
      <c r="I18" s="128">
        <v>0</v>
      </c>
      <c r="K18" s="128">
        <v>0</v>
      </c>
      <c r="N18" s="273">
        <v>37609.11</v>
      </c>
      <c r="O18" s="273">
        <v>2036704.82</v>
      </c>
      <c r="Q18" s="100">
        <v>535092.66</v>
      </c>
      <c r="R18" s="100">
        <v>152800</v>
      </c>
      <c r="S18" s="100">
        <v>688.04</v>
      </c>
      <c r="U18" s="100">
        <v>1165349.3999999999</v>
      </c>
      <c r="V18" s="100">
        <v>3166000</v>
      </c>
      <c r="W18" s="129">
        <v>1168949.3999999999</v>
      </c>
      <c r="AA18" s="129">
        <v>417418.9</v>
      </c>
      <c r="AB18" s="129">
        <v>397422.53</v>
      </c>
    </row>
    <row r="19" spans="1:29" x14ac:dyDescent="0.2">
      <c r="A19" s="273" t="s">
        <v>2066</v>
      </c>
      <c r="B19" s="127">
        <v>324084.57</v>
      </c>
      <c r="C19" s="127">
        <v>0</v>
      </c>
      <c r="D19" s="127">
        <v>68209.72</v>
      </c>
      <c r="F19" s="273">
        <v>1298182.56</v>
      </c>
      <c r="G19" s="273">
        <v>986331.02</v>
      </c>
      <c r="H19" s="128">
        <v>0</v>
      </c>
      <c r="I19" s="128">
        <v>0</v>
      </c>
      <c r="K19" s="128">
        <v>0</v>
      </c>
      <c r="N19" s="273">
        <v>35762.949999999997</v>
      </c>
      <c r="O19" s="273">
        <v>118427.08</v>
      </c>
      <c r="Q19" s="100">
        <v>799244.67</v>
      </c>
      <c r="R19" s="100">
        <v>85000</v>
      </c>
      <c r="S19" s="100">
        <v>1127.55</v>
      </c>
      <c r="U19" s="100">
        <v>576740</v>
      </c>
      <c r="V19" s="100">
        <v>2000</v>
      </c>
      <c r="W19" s="129">
        <v>578740</v>
      </c>
      <c r="AA19" s="129">
        <v>424848.08</v>
      </c>
      <c r="AB19" s="129">
        <v>237372.06</v>
      </c>
    </row>
    <row r="20" spans="1:29" x14ac:dyDescent="0.2">
      <c r="A20" s="273" t="s">
        <v>2067</v>
      </c>
      <c r="B20" s="127">
        <v>898096.29</v>
      </c>
      <c r="C20" s="127">
        <v>109700.2</v>
      </c>
      <c r="D20" s="127">
        <v>67124.679999999993</v>
      </c>
      <c r="F20" s="273">
        <v>239431.54</v>
      </c>
      <c r="G20" s="273">
        <v>427014.31</v>
      </c>
      <c r="H20" s="128">
        <v>0</v>
      </c>
      <c r="I20" s="128">
        <v>13050</v>
      </c>
      <c r="K20" s="128">
        <v>0</v>
      </c>
      <c r="N20" s="273">
        <v>97458.11</v>
      </c>
      <c r="O20" s="273">
        <v>1863971.92</v>
      </c>
      <c r="Q20" s="100">
        <v>1565184.64</v>
      </c>
      <c r="R20" s="100">
        <v>294604</v>
      </c>
      <c r="S20" s="100">
        <v>740.62</v>
      </c>
      <c r="U20" s="100">
        <v>666860</v>
      </c>
      <c r="V20" s="100">
        <v>15900</v>
      </c>
      <c r="W20" s="129">
        <v>1066876.3999999999</v>
      </c>
      <c r="AA20" s="129">
        <v>501768.35</v>
      </c>
      <c r="AB20" s="129">
        <v>155228.72</v>
      </c>
    </row>
    <row r="21" spans="1:29" x14ac:dyDescent="0.2">
      <c r="A21" s="273" t="s">
        <v>2068</v>
      </c>
      <c r="B21" s="127">
        <v>603003.52</v>
      </c>
      <c r="C21" s="127">
        <v>65444.800000000003</v>
      </c>
      <c r="D21" s="127">
        <v>136717.79</v>
      </c>
      <c r="F21" s="273">
        <v>808393.69</v>
      </c>
      <c r="G21" s="273">
        <v>2750083.06</v>
      </c>
      <c r="H21" s="128">
        <v>130000</v>
      </c>
      <c r="I21" s="128">
        <v>18720</v>
      </c>
      <c r="K21" s="128">
        <v>0</v>
      </c>
      <c r="N21" s="273">
        <v>201454.6</v>
      </c>
      <c r="O21" s="273">
        <v>2519990.75</v>
      </c>
      <c r="Q21" s="100">
        <v>3578777.23</v>
      </c>
      <c r="R21" s="100">
        <v>141000</v>
      </c>
      <c r="S21" s="100">
        <v>1200.43</v>
      </c>
      <c r="U21" s="100">
        <v>1223831</v>
      </c>
      <c r="V21" s="100">
        <v>18400</v>
      </c>
      <c r="W21" s="129">
        <v>1591621</v>
      </c>
      <c r="AA21" s="129">
        <v>880750.93</v>
      </c>
      <c r="AB21" s="129">
        <v>298799.59000000003</v>
      </c>
    </row>
    <row r="22" spans="1:29" x14ac:dyDescent="0.2">
      <c r="A22" s="273" t="s">
        <v>2069</v>
      </c>
      <c r="B22" s="127">
        <v>800410.31</v>
      </c>
      <c r="C22" s="127">
        <v>23272.67</v>
      </c>
      <c r="D22" s="127">
        <v>12200</v>
      </c>
      <c r="F22" s="273">
        <v>938805.43</v>
      </c>
      <c r="G22" s="273">
        <v>893390.49</v>
      </c>
      <c r="H22" s="128">
        <v>0</v>
      </c>
      <c r="K22" s="128">
        <v>0</v>
      </c>
      <c r="O22" s="273">
        <v>4994895.4800000004</v>
      </c>
      <c r="Q22" s="100">
        <v>699008.29</v>
      </c>
      <c r="R22" s="100">
        <v>253822</v>
      </c>
      <c r="S22" s="100">
        <v>1664.57</v>
      </c>
      <c r="U22" s="100">
        <v>1294503</v>
      </c>
      <c r="V22" s="100">
        <v>5000</v>
      </c>
      <c r="W22" s="129">
        <v>1318503</v>
      </c>
      <c r="AA22" s="129">
        <v>499381.21</v>
      </c>
      <c r="AB22" s="129">
        <v>326158.68</v>
      </c>
    </row>
    <row r="23" spans="1:29" x14ac:dyDescent="0.2">
      <c r="A23" s="273" t="s">
        <v>2070</v>
      </c>
      <c r="B23" s="127">
        <v>222207.33</v>
      </c>
      <c r="C23" s="127">
        <v>151511.25</v>
      </c>
      <c r="D23" s="127">
        <v>121385.73</v>
      </c>
      <c r="F23" s="273">
        <v>401999.9</v>
      </c>
      <c r="G23" s="273">
        <v>570620.31000000006</v>
      </c>
      <c r="H23" s="128">
        <v>3000</v>
      </c>
      <c r="I23" s="128">
        <v>12480</v>
      </c>
      <c r="K23" s="128">
        <v>1148.77</v>
      </c>
      <c r="N23" s="273">
        <v>47326.36</v>
      </c>
      <c r="O23" s="273">
        <v>1550129.81</v>
      </c>
      <c r="Q23" s="100">
        <v>994042.79</v>
      </c>
      <c r="R23" s="100">
        <v>361500</v>
      </c>
      <c r="S23" s="100">
        <v>642.37</v>
      </c>
      <c r="U23" s="100">
        <v>1528123.7</v>
      </c>
      <c r="V23" s="100">
        <v>84400</v>
      </c>
      <c r="W23" s="129">
        <v>1685105.5</v>
      </c>
      <c r="AA23" s="129">
        <v>318286.52</v>
      </c>
      <c r="AB23" s="129">
        <v>149589.34</v>
      </c>
    </row>
    <row r="24" spans="1:29" x14ac:dyDescent="0.2">
      <c r="A24" s="273" t="s">
        <v>2071</v>
      </c>
      <c r="B24" s="127">
        <v>2791590.75</v>
      </c>
      <c r="C24" s="127">
        <v>21174.43</v>
      </c>
      <c r="D24" s="127">
        <v>19653.12</v>
      </c>
      <c r="F24" s="273">
        <v>263685.36</v>
      </c>
      <c r="G24" s="273">
        <v>1055714.93</v>
      </c>
      <c r="H24" s="128">
        <v>0</v>
      </c>
      <c r="I24" s="128">
        <v>9720</v>
      </c>
      <c r="K24" s="128">
        <v>0</v>
      </c>
      <c r="N24" s="273">
        <v>118218.42</v>
      </c>
      <c r="O24" s="273">
        <v>2878887.21</v>
      </c>
      <c r="Q24" s="100">
        <v>972828.08</v>
      </c>
      <c r="R24" s="100">
        <v>275000</v>
      </c>
      <c r="S24" s="100">
        <v>5198.7700000000004</v>
      </c>
      <c r="U24" s="100">
        <v>2009642.01</v>
      </c>
      <c r="V24" s="100">
        <v>36200</v>
      </c>
      <c r="W24" s="129">
        <v>2165682.0099999998</v>
      </c>
      <c r="AA24" s="129">
        <v>603161.15</v>
      </c>
      <c r="AB24" s="129">
        <v>288232.89</v>
      </c>
      <c r="AC24" s="129">
        <v>100000</v>
      </c>
    </row>
    <row r="25" spans="1:29" x14ac:dyDescent="0.2">
      <c r="A25" s="273" t="s">
        <v>2072</v>
      </c>
      <c r="B25" s="127">
        <v>471987.99</v>
      </c>
      <c r="C25" s="127">
        <v>302673</v>
      </c>
      <c r="D25" s="127">
        <v>26184.2</v>
      </c>
      <c r="F25" s="273">
        <v>587762.61</v>
      </c>
      <c r="G25" s="273">
        <v>647007.62</v>
      </c>
      <c r="H25" s="128">
        <v>30140</v>
      </c>
      <c r="K25" s="128">
        <v>1916.8</v>
      </c>
      <c r="N25" s="273">
        <v>77197.66</v>
      </c>
      <c r="O25" s="273">
        <v>2079998.65</v>
      </c>
      <c r="Q25" s="100">
        <v>659321.87</v>
      </c>
      <c r="R25" s="100">
        <v>328696</v>
      </c>
      <c r="S25" s="100">
        <v>515.01</v>
      </c>
      <c r="U25" s="100">
        <v>1400773</v>
      </c>
      <c r="V25" s="100">
        <v>21400</v>
      </c>
      <c r="W25" s="129">
        <v>1510553</v>
      </c>
      <c r="AA25" s="129">
        <v>393565.8</v>
      </c>
      <c r="AB25" s="129">
        <v>192859.93</v>
      </c>
    </row>
    <row r="26" spans="1:29" x14ac:dyDescent="0.2">
      <c r="A26" s="273" t="s">
        <v>2073</v>
      </c>
      <c r="B26" s="127">
        <v>277752.39</v>
      </c>
      <c r="C26" s="127">
        <v>33087.43</v>
      </c>
      <c r="D26" s="127">
        <v>29611.93</v>
      </c>
      <c r="F26" s="273">
        <v>1337350.78</v>
      </c>
      <c r="G26" s="273">
        <v>329865.76</v>
      </c>
      <c r="H26" s="128">
        <v>0</v>
      </c>
      <c r="I26" s="128">
        <v>8426.58</v>
      </c>
      <c r="K26" s="128">
        <v>0</v>
      </c>
      <c r="N26" s="273">
        <v>8780.41</v>
      </c>
      <c r="O26" s="273">
        <v>413083.29</v>
      </c>
      <c r="Q26" s="100">
        <v>744483.24</v>
      </c>
      <c r="R26" s="100">
        <v>197570</v>
      </c>
      <c r="S26" s="100">
        <v>510.82</v>
      </c>
      <c r="U26" s="100">
        <v>1126988.2</v>
      </c>
      <c r="V26" s="100">
        <v>43600</v>
      </c>
      <c r="W26" s="129">
        <v>1322256.6000000001</v>
      </c>
      <c r="AA26" s="129">
        <v>558189.01</v>
      </c>
      <c r="AB26" s="129">
        <v>209771.59</v>
      </c>
    </row>
    <row r="27" spans="1:29" x14ac:dyDescent="0.2">
      <c r="A27" s="273" t="s">
        <v>2074</v>
      </c>
      <c r="B27" s="127">
        <v>353002.11</v>
      </c>
      <c r="C27" s="127">
        <v>32300</v>
      </c>
      <c r="D27" s="127">
        <v>28417.67</v>
      </c>
      <c r="F27" s="273">
        <v>809896.08</v>
      </c>
      <c r="G27" s="273">
        <v>570394.64</v>
      </c>
      <c r="H27" s="128">
        <v>0</v>
      </c>
      <c r="I27" s="128">
        <v>0</v>
      </c>
      <c r="N27" s="273">
        <v>150084</v>
      </c>
      <c r="O27" s="273">
        <v>2337378.21</v>
      </c>
      <c r="Q27" s="100">
        <v>988251.31</v>
      </c>
      <c r="S27" s="100">
        <v>843.92</v>
      </c>
      <c r="U27" s="100">
        <v>861513.5</v>
      </c>
      <c r="V27" s="100">
        <v>3000</v>
      </c>
      <c r="W27" s="129">
        <v>990086.1</v>
      </c>
      <c r="AA27" s="129">
        <v>605039.61</v>
      </c>
      <c r="AB27" s="129">
        <v>208141.18</v>
      </c>
    </row>
    <row r="28" spans="1:29" x14ac:dyDescent="0.2">
      <c r="A28" s="273" t="s">
        <v>2075</v>
      </c>
      <c r="B28" s="127">
        <v>437395.05</v>
      </c>
      <c r="C28" s="127">
        <v>0</v>
      </c>
      <c r="D28" s="127">
        <v>51135.72</v>
      </c>
      <c r="F28" s="273">
        <v>559170.55000000005</v>
      </c>
      <c r="G28" s="273">
        <v>505135.76</v>
      </c>
      <c r="H28" s="128">
        <v>5000</v>
      </c>
      <c r="I28" s="128">
        <v>12900</v>
      </c>
      <c r="K28" s="128">
        <v>0</v>
      </c>
      <c r="N28" s="273">
        <v>53354.91</v>
      </c>
      <c r="O28" s="273">
        <v>2446216.73</v>
      </c>
      <c r="Q28" s="100">
        <v>688405.23</v>
      </c>
      <c r="R28" s="100">
        <v>113350</v>
      </c>
      <c r="S28" s="100">
        <v>445.2</v>
      </c>
      <c r="U28" s="100">
        <v>861644</v>
      </c>
      <c r="V28" s="100">
        <v>11600</v>
      </c>
      <c r="W28" s="129">
        <v>1003606</v>
      </c>
      <c r="AA28" s="129">
        <v>309137.57</v>
      </c>
      <c r="AB28" s="129">
        <v>204796.75</v>
      </c>
    </row>
    <row r="29" spans="1:29" x14ac:dyDescent="0.2">
      <c r="A29" s="273" t="s">
        <v>2076</v>
      </c>
      <c r="B29" s="127">
        <v>334949.62</v>
      </c>
      <c r="C29" s="127">
        <v>736810.15</v>
      </c>
      <c r="D29" s="127">
        <v>15773.02</v>
      </c>
      <c r="F29" s="273">
        <v>671214.12</v>
      </c>
      <c r="G29" s="273">
        <v>633070.5</v>
      </c>
      <c r="K29" s="128">
        <v>416185</v>
      </c>
      <c r="O29" s="273">
        <v>1940194.37</v>
      </c>
      <c r="Q29" s="100">
        <v>1088274.52</v>
      </c>
      <c r="R29" s="100">
        <v>205447.66</v>
      </c>
      <c r="S29" s="100">
        <v>937.26</v>
      </c>
      <c r="T29" s="100">
        <v>650</v>
      </c>
      <c r="U29" s="100">
        <v>1097956</v>
      </c>
      <c r="W29" s="129">
        <v>1228806</v>
      </c>
      <c r="AA29" s="129">
        <v>568007.06000000006</v>
      </c>
      <c r="AB29" s="129">
        <v>147642.95000000001</v>
      </c>
    </row>
    <row r="30" spans="1:29" x14ac:dyDescent="0.2">
      <c r="A30" s="273" t="s">
        <v>2077</v>
      </c>
      <c r="B30" s="127">
        <v>68365.100000000006</v>
      </c>
      <c r="C30" s="127">
        <v>271325.96999999997</v>
      </c>
      <c r="D30" s="127">
        <v>19411.330000000002</v>
      </c>
      <c r="F30" s="273">
        <v>2606503.85</v>
      </c>
      <c r="G30" s="273">
        <v>480325.01</v>
      </c>
      <c r="O30" s="273">
        <v>225942.27</v>
      </c>
      <c r="Q30" s="100">
        <v>666414.99</v>
      </c>
      <c r="R30" s="100">
        <v>160639.07</v>
      </c>
      <c r="S30" s="100">
        <v>683.13</v>
      </c>
      <c r="U30" s="100">
        <v>861943</v>
      </c>
      <c r="W30" s="129">
        <v>1159378</v>
      </c>
      <c r="AA30" s="129">
        <v>362874.74</v>
      </c>
      <c r="AB30" s="129">
        <v>185186.66</v>
      </c>
    </row>
    <row r="31" spans="1:29" x14ac:dyDescent="0.2">
      <c r="A31" s="273" t="s">
        <v>2078</v>
      </c>
      <c r="B31" s="127">
        <v>1104864.33</v>
      </c>
      <c r="C31" s="127">
        <v>302302.8</v>
      </c>
      <c r="D31" s="127">
        <v>27649.27</v>
      </c>
      <c r="F31" s="273">
        <v>973309.32</v>
      </c>
      <c r="G31" s="273">
        <v>452919.17</v>
      </c>
      <c r="O31" s="273">
        <v>519805.36</v>
      </c>
      <c r="Q31" s="100">
        <v>949949.66</v>
      </c>
      <c r="R31" s="100">
        <v>995450.1</v>
      </c>
      <c r="S31" s="100">
        <v>2161.1999999999998</v>
      </c>
      <c r="T31" s="100">
        <v>3050</v>
      </c>
      <c r="U31" s="100">
        <v>806426</v>
      </c>
      <c r="W31" s="129">
        <v>1173996</v>
      </c>
      <c r="AA31" s="129">
        <v>926787.23</v>
      </c>
      <c r="AB31" s="129">
        <v>107688.15</v>
      </c>
    </row>
    <row r="32" spans="1:29" x14ac:dyDescent="0.2">
      <c r="A32" s="273" t="s">
        <v>2079</v>
      </c>
      <c r="B32" s="127">
        <v>464597.24</v>
      </c>
      <c r="C32" s="127">
        <v>180231.45</v>
      </c>
      <c r="D32" s="127">
        <v>35360.9</v>
      </c>
      <c r="F32" s="273">
        <v>2655519.14</v>
      </c>
      <c r="G32" s="273">
        <v>1168648.83</v>
      </c>
      <c r="O32" s="273">
        <v>164243.42000000001</v>
      </c>
      <c r="Q32" s="100">
        <v>658163.52</v>
      </c>
      <c r="R32" s="100">
        <v>260199.18</v>
      </c>
      <c r="S32" s="100">
        <v>1324.11</v>
      </c>
      <c r="U32" s="100">
        <v>774649</v>
      </c>
      <c r="W32" s="129">
        <v>1056753</v>
      </c>
      <c r="AA32" s="129">
        <v>404470.77</v>
      </c>
      <c r="AB32" s="129">
        <v>233080.53</v>
      </c>
    </row>
    <row r="33" spans="1:28" x14ac:dyDescent="0.2">
      <c r="A33" s="273" t="s">
        <v>2080</v>
      </c>
      <c r="B33" s="127">
        <v>256066.82</v>
      </c>
      <c r="C33" s="127">
        <v>115772.5</v>
      </c>
      <c r="D33" s="127">
        <v>1527.74</v>
      </c>
      <c r="F33" s="273">
        <v>804846.6</v>
      </c>
      <c r="G33" s="273">
        <v>432705.16</v>
      </c>
      <c r="I33" s="128">
        <v>23046.36</v>
      </c>
      <c r="M33" s="273">
        <v>-403659.22</v>
      </c>
      <c r="O33" s="273">
        <v>3631737.05</v>
      </c>
      <c r="Q33" s="100">
        <v>983211.6</v>
      </c>
      <c r="R33" s="100">
        <v>667171.66</v>
      </c>
      <c r="S33" s="100">
        <v>960.83</v>
      </c>
      <c r="U33" s="100">
        <v>938003.6</v>
      </c>
      <c r="W33" s="129">
        <v>1360283.6</v>
      </c>
      <c r="AA33" s="129">
        <v>704132.43</v>
      </c>
      <c r="AB33" s="129">
        <v>192204.48</v>
      </c>
    </row>
    <row r="34" spans="1:28" x14ac:dyDescent="0.2">
      <c r="A34" s="273" t="s">
        <v>2081</v>
      </c>
      <c r="B34" s="127">
        <v>799981.33</v>
      </c>
      <c r="C34" s="127">
        <v>126433.5</v>
      </c>
      <c r="D34" s="127">
        <v>71985.539999999994</v>
      </c>
      <c r="F34" s="273">
        <v>365201.9</v>
      </c>
      <c r="G34" s="273">
        <v>591866.12</v>
      </c>
      <c r="O34" s="273">
        <v>669957.9</v>
      </c>
      <c r="Q34" s="100">
        <v>803551.65</v>
      </c>
      <c r="R34" s="100">
        <v>635755.48</v>
      </c>
      <c r="S34" s="100">
        <v>1884.69</v>
      </c>
      <c r="U34" s="100">
        <v>960025</v>
      </c>
      <c r="W34" s="129">
        <v>1369022</v>
      </c>
      <c r="AA34" s="129">
        <v>687359.01</v>
      </c>
      <c r="AB34" s="129">
        <v>108924.11</v>
      </c>
    </row>
    <row r="35" spans="1:28" x14ac:dyDescent="0.2">
      <c r="A35" s="273" t="s">
        <v>2082</v>
      </c>
      <c r="B35" s="127">
        <v>791794.65</v>
      </c>
      <c r="C35" s="127">
        <v>152353.07</v>
      </c>
      <c r="D35" s="127">
        <v>22975.32</v>
      </c>
      <c r="F35" s="273">
        <v>713925.44</v>
      </c>
      <c r="G35" s="273">
        <v>679211.42</v>
      </c>
      <c r="O35" s="273">
        <v>2501284.2200000002</v>
      </c>
      <c r="Q35" s="100">
        <v>819998.09</v>
      </c>
      <c r="R35" s="100">
        <v>786865.97</v>
      </c>
      <c r="S35" s="100">
        <v>1320.5</v>
      </c>
      <c r="U35" s="100">
        <v>803559.8</v>
      </c>
      <c r="V35" s="100">
        <v>116200</v>
      </c>
      <c r="W35" s="129">
        <v>1135955.8</v>
      </c>
      <c r="AA35" s="129">
        <v>845144.53</v>
      </c>
      <c r="AB35" s="129">
        <v>271562.65000000002</v>
      </c>
    </row>
    <row r="36" spans="1:28" x14ac:dyDescent="0.2">
      <c r="A36" s="273" t="s">
        <v>2083</v>
      </c>
      <c r="B36" s="127">
        <v>398105.49</v>
      </c>
      <c r="C36" s="127">
        <v>78974.600000000006</v>
      </c>
      <c r="D36" s="127">
        <v>465.8</v>
      </c>
      <c r="F36" s="273">
        <v>514606.27</v>
      </c>
      <c r="G36" s="273">
        <v>1302864.23</v>
      </c>
      <c r="M36" s="273">
        <v>-3423591.38</v>
      </c>
      <c r="O36" s="273">
        <v>1692932.58</v>
      </c>
      <c r="Q36" s="100">
        <v>540646.31999999995</v>
      </c>
      <c r="R36" s="100">
        <v>610871.19999999995</v>
      </c>
      <c r="S36" s="100">
        <v>2433.6999999999998</v>
      </c>
      <c r="T36" s="100">
        <v>450</v>
      </c>
      <c r="U36" s="100">
        <v>791738</v>
      </c>
      <c r="V36" s="100">
        <v>884100</v>
      </c>
      <c r="W36" s="129">
        <v>1140583</v>
      </c>
      <c r="AA36" s="129">
        <v>544002.46</v>
      </c>
      <c r="AB36" s="129">
        <v>160622.13</v>
      </c>
    </row>
    <row r="37" spans="1:28" x14ac:dyDescent="0.2">
      <c r="A37" s="273" t="s">
        <v>2084</v>
      </c>
      <c r="B37" s="127">
        <v>263693.34000000003</v>
      </c>
      <c r="C37" s="127">
        <v>259948.47</v>
      </c>
      <c r="D37" s="127">
        <v>7590</v>
      </c>
      <c r="F37" s="273">
        <v>1420229.99</v>
      </c>
      <c r="G37" s="273">
        <v>715926.43</v>
      </c>
      <c r="Q37" s="100">
        <v>1163495.26</v>
      </c>
      <c r="R37" s="100">
        <v>607395.11</v>
      </c>
      <c r="S37" s="100">
        <v>965.79</v>
      </c>
      <c r="U37" s="100">
        <v>1181204</v>
      </c>
      <c r="W37" s="129">
        <v>1304580</v>
      </c>
      <c r="AA37" s="129">
        <v>959381.37</v>
      </c>
      <c r="AB37" s="129">
        <v>237320.83</v>
      </c>
    </row>
    <row r="38" spans="1:28" x14ac:dyDescent="0.2">
      <c r="A38" s="273" t="s">
        <v>2085</v>
      </c>
      <c r="B38" s="127">
        <v>528392.57999999996</v>
      </c>
      <c r="C38" s="127">
        <v>194177.25</v>
      </c>
      <c r="D38" s="127">
        <v>800.41</v>
      </c>
      <c r="F38" s="273">
        <v>1304877.3700000001</v>
      </c>
      <c r="G38" s="273">
        <v>461577.18</v>
      </c>
      <c r="Q38" s="100">
        <v>863042.48</v>
      </c>
      <c r="R38" s="100">
        <v>302545.74</v>
      </c>
      <c r="S38" s="100">
        <v>1298.7</v>
      </c>
      <c r="U38" s="100">
        <v>1101049.3</v>
      </c>
      <c r="V38" s="100">
        <v>8750</v>
      </c>
      <c r="W38" s="129">
        <v>1472243.3</v>
      </c>
      <c r="AA38" s="129">
        <v>773384.16</v>
      </c>
      <c r="AB38" s="129">
        <v>119916.83</v>
      </c>
    </row>
    <row r="39" spans="1:28" x14ac:dyDescent="0.2">
      <c r="A39" s="273" t="s">
        <v>2086</v>
      </c>
      <c r="B39" s="127">
        <v>750771.23</v>
      </c>
      <c r="C39" s="127">
        <v>57500</v>
      </c>
      <c r="D39" s="127">
        <v>68189</v>
      </c>
      <c r="F39" s="273">
        <v>481482.18</v>
      </c>
      <c r="G39" s="273">
        <v>111840</v>
      </c>
      <c r="H39" s="128">
        <v>14822</v>
      </c>
      <c r="I39" s="128">
        <v>8400</v>
      </c>
      <c r="K39" s="128">
        <v>524444.63</v>
      </c>
      <c r="L39" s="273">
        <v>61643.13</v>
      </c>
      <c r="O39" s="273">
        <v>1814650.86</v>
      </c>
      <c r="Q39" s="100">
        <v>745878.87</v>
      </c>
      <c r="R39" s="100">
        <v>2880.5</v>
      </c>
      <c r="S39" s="100">
        <v>0</v>
      </c>
      <c r="U39" s="100">
        <v>1232097.8</v>
      </c>
      <c r="V39" s="100">
        <v>103500</v>
      </c>
      <c r="W39" s="129">
        <v>1500037.8</v>
      </c>
      <c r="Y39" s="129">
        <v>32820</v>
      </c>
      <c r="AA39" s="129">
        <v>467467.36</v>
      </c>
      <c r="AB39" s="129">
        <v>110611.79</v>
      </c>
    </row>
    <row r="40" spans="1:28" x14ac:dyDescent="0.2">
      <c r="A40" s="273" t="s">
        <v>2087</v>
      </c>
      <c r="B40" s="127">
        <v>383998.8</v>
      </c>
      <c r="C40" s="127">
        <v>0</v>
      </c>
      <c r="D40" s="127">
        <v>77994</v>
      </c>
      <c r="F40" s="273">
        <v>821958</v>
      </c>
      <c r="G40" s="273">
        <v>241977.8</v>
      </c>
      <c r="H40" s="128">
        <v>6513</v>
      </c>
      <c r="I40" s="128">
        <v>10025</v>
      </c>
      <c r="K40" s="128">
        <v>324976.87</v>
      </c>
      <c r="L40" s="273">
        <v>14222.36</v>
      </c>
      <c r="N40" s="273">
        <v>56483.519999999997</v>
      </c>
      <c r="O40" s="273">
        <v>1633793.05</v>
      </c>
      <c r="Q40" s="100">
        <v>915592.99</v>
      </c>
      <c r="R40" s="100">
        <v>25777.599999999999</v>
      </c>
      <c r="S40" s="100">
        <v>202.42</v>
      </c>
      <c r="U40" s="100">
        <v>1194081</v>
      </c>
      <c r="V40" s="100">
        <v>167200</v>
      </c>
      <c r="W40" s="129">
        <v>1507061</v>
      </c>
      <c r="AA40" s="129">
        <v>554037.74</v>
      </c>
      <c r="AB40" s="129">
        <v>149691.78</v>
      </c>
    </row>
    <row r="41" spans="1:28" x14ac:dyDescent="0.2">
      <c r="A41" s="273" t="s">
        <v>2088</v>
      </c>
      <c r="B41" s="127">
        <v>654790.39</v>
      </c>
      <c r="C41" s="127">
        <v>28800</v>
      </c>
      <c r="D41" s="127">
        <v>28632.21</v>
      </c>
      <c r="F41" s="273">
        <v>1147404.8799999999</v>
      </c>
      <c r="G41" s="273">
        <v>562955.48</v>
      </c>
      <c r="H41" s="128">
        <v>6104</v>
      </c>
      <c r="I41" s="128">
        <v>13300</v>
      </c>
      <c r="N41" s="273">
        <v>-179774.66</v>
      </c>
      <c r="O41" s="273">
        <v>174893.33</v>
      </c>
      <c r="Q41" s="100">
        <v>696425.87</v>
      </c>
      <c r="R41" s="100">
        <v>10000</v>
      </c>
      <c r="S41" s="100">
        <v>1446.09</v>
      </c>
      <c r="U41" s="100">
        <v>890756.5</v>
      </c>
      <c r="V41" s="100">
        <v>107300</v>
      </c>
      <c r="W41" s="129">
        <v>1114703.5</v>
      </c>
      <c r="AA41" s="129">
        <v>399282.74</v>
      </c>
      <c r="AB41" s="129">
        <v>223377.22</v>
      </c>
    </row>
    <row r="42" spans="1:28" x14ac:dyDescent="0.2">
      <c r="A42" s="273" t="s">
        <v>2089</v>
      </c>
      <c r="B42" s="127">
        <v>1782921.91</v>
      </c>
      <c r="C42" s="127">
        <v>132000</v>
      </c>
      <c r="D42" s="127">
        <v>80657</v>
      </c>
      <c r="F42" s="273">
        <v>1382547.16</v>
      </c>
      <c r="G42" s="273">
        <v>396208.11</v>
      </c>
      <c r="H42" s="128">
        <v>45542</v>
      </c>
      <c r="I42" s="128">
        <v>10716</v>
      </c>
      <c r="K42" s="128">
        <v>1267585</v>
      </c>
      <c r="L42" s="273">
        <v>54000</v>
      </c>
      <c r="N42" s="273">
        <v>-288380.88</v>
      </c>
      <c r="O42" s="273">
        <v>1781475.04</v>
      </c>
      <c r="Q42" s="100">
        <v>1355862.81</v>
      </c>
      <c r="R42" s="100">
        <v>463500</v>
      </c>
      <c r="S42" s="100">
        <v>0</v>
      </c>
      <c r="U42" s="100">
        <v>1610902.4</v>
      </c>
      <c r="V42" s="100">
        <v>156600</v>
      </c>
      <c r="W42" s="129">
        <v>1885747.4</v>
      </c>
      <c r="AA42" s="129">
        <v>986500.21</v>
      </c>
      <c r="AB42" s="129">
        <v>206579.44</v>
      </c>
    </row>
    <row r="43" spans="1:28" x14ac:dyDescent="0.2">
      <c r="A43" s="273" t="s">
        <v>2090</v>
      </c>
      <c r="B43" s="127">
        <v>502943.04</v>
      </c>
      <c r="C43" s="127">
        <v>11050</v>
      </c>
      <c r="D43" s="127">
        <v>44367.38</v>
      </c>
      <c r="F43" s="273">
        <v>410265</v>
      </c>
      <c r="G43" s="273">
        <v>286244.37</v>
      </c>
      <c r="H43" s="128">
        <v>22649</v>
      </c>
      <c r="I43" s="128">
        <v>11050</v>
      </c>
      <c r="K43" s="128">
        <v>43.83</v>
      </c>
      <c r="N43" s="273">
        <v>-598288.23</v>
      </c>
      <c r="O43" s="273">
        <v>1769380.27</v>
      </c>
      <c r="Q43" s="100">
        <v>1371179.79</v>
      </c>
      <c r="S43" s="100">
        <v>747.53</v>
      </c>
      <c r="U43" s="100">
        <v>1546092.6</v>
      </c>
      <c r="V43" s="100">
        <v>174800</v>
      </c>
      <c r="W43" s="129">
        <v>2013972.6</v>
      </c>
      <c r="AA43" s="129">
        <v>709833.57</v>
      </c>
      <c r="AB43" s="129">
        <v>151482.46</v>
      </c>
    </row>
    <row r="44" spans="1:28" x14ac:dyDescent="0.2">
      <c r="A44" s="273" t="s">
        <v>2091</v>
      </c>
      <c r="B44" s="127">
        <v>78416.75</v>
      </c>
      <c r="C44" s="127">
        <v>0</v>
      </c>
      <c r="D44" s="127">
        <v>42170</v>
      </c>
      <c r="F44" s="273">
        <v>1235764.8500000001</v>
      </c>
      <c r="G44" s="273">
        <v>180020.84</v>
      </c>
      <c r="H44" s="128">
        <v>11663</v>
      </c>
      <c r="I44" s="128">
        <v>11059</v>
      </c>
      <c r="L44" s="273">
        <v>8531.81</v>
      </c>
      <c r="O44" s="273">
        <v>2854151.72</v>
      </c>
      <c r="Q44" s="100">
        <v>561573.55000000005</v>
      </c>
      <c r="R44" s="100">
        <v>22633.17</v>
      </c>
      <c r="S44" s="100">
        <v>138.04</v>
      </c>
      <c r="U44" s="100">
        <v>1041506</v>
      </c>
      <c r="V44" s="100">
        <v>84300</v>
      </c>
      <c r="W44" s="129">
        <v>1288626</v>
      </c>
      <c r="AA44" s="129">
        <v>328844.07</v>
      </c>
      <c r="AB44" s="129">
        <v>181964.45</v>
      </c>
    </row>
    <row r="45" spans="1:28" x14ac:dyDescent="0.2">
      <c r="A45" s="273" t="s">
        <v>2092</v>
      </c>
      <c r="B45" s="127">
        <v>365169.64</v>
      </c>
      <c r="C45" s="127">
        <v>32400</v>
      </c>
      <c r="D45" s="127">
        <v>6200</v>
      </c>
      <c r="F45" s="273">
        <v>529649.04</v>
      </c>
      <c r="G45" s="273">
        <v>202586.02</v>
      </c>
      <c r="H45" s="128">
        <v>31780</v>
      </c>
      <c r="I45" s="128">
        <v>15327.43</v>
      </c>
      <c r="K45" s="128">
        <v>216</v>
      </c>
      <c r="N45" s="273">
        <v>11398</v>
      </c>
      <c r="O45" s="273">
        <v>1653756.5</v>
      </c>
      <c r="Q45" s="100">
        <v>1166028.08</v>
      </c>
      <c r="S45" s="100">
        <v>537.11</v>
      </c>
      <c r="U45" s="100">
        <v>661192</v>
      </c>
      <c r="V45" s="100">
        <v>99600</v>
      </c>
      <c r="W45" s="129">
        <v>1138802</v>
      </c>
      <c r="AA45" s="129">
        <v>478342.68</v>
      </c>
      <c r="AB45" s="129">
        <v>147315.85</v>
      </c>
    </row>
    <row r="46" spans="1:28" x14ac:dyDescent="0.2">
      <c r="A46" s="273" t="s">
        <v>2093</v>
      </c>
      <c r="B46" s="127">
        <v>364940.6</v>
      </c>
      <c r="C46" s="127">
        <v>149508.37</v>
      </c>
      <c r="D46" s="127">
        <v>39866.050000000003</v>
      </c>
      <c r="F46" s="273">
        <v>893453.06</v>
      </c>
      <c r="G46" s="273">
        <v>350303.46</v>
      </c>
      <c r="H46" s="128">
        <v>0</v>
      </c>
      <c r="I46" s="128">
        <v>46270</v>
      </c>
      <c r="K46" s="128">
        <v>20000</v>
      </c>
      <c r="N46" s="273">
        <v>126788</v>
      </c>
      <c r="O46" s="273">
        <v>1474437.8</v>
      </c>
      <c r="Q46" s="100">
        <v>762652.86</v>
      </c>
      <c r="S46" s="100">
        <v>361.23</v>
      </c>
      <c r="U46" s="100">
        <v>693343</v>
      </c>
      <c r="V46" s="100">
        <v>57500</v>
      </c>
      <c r="W46" s="129">
        <v>1019455</v>
      </c>
      <c r="AA46" s="129">
        <v>231822</v>
      </c>
      <c r="AB46" s="129">
        <v>155997.26999999999</v>
      </c>
    </row>
    <row r="47" spans="1:28" x14ac:dyDescent="0.2">
      <c r="A47" s="273" t="s">
        <v>2094</v>
      </c>
      <c r="B47" s="127">
        <v>661882.75</v>
      </c>
      <c r="C47" s="127">
        <v>143742.25</v>
      </c>
      <c r="D47" s="127">
        <v>47700.9</v>
      </c>
      <c r="F47" s="273">
        <v>1309459.22</v>
      </c>
      <c r="G47" s="273">
        <v>277653.77</v>
      </c>
      <c r="H47" s="128">
        <v>40425</v>
      </c>
      <c r="I47" s="128">
        <v>15014.69</v>
      </c>
      <c r="K47" s="128">
        <v>8</v>
      </c>
      <c r="N47" s="273">
        <v>-96991</v>
      </c>
      <c r="O47" s="273">
        <v>2017007.85</v>
      </c>
      <c r="Q47" s="100">
        <v>1507384.64</v>
      </c>
      <c r="R47" s="100">
        <v>410400</v>
      </c>
      <c r="U47" s="100">
        <v>804098</v>
      </c>
      <c r="V47" s="100">
        <v>58550</v>
      </c>
      <c r="W47" s="129">
        <v>1256077</v>
      </c>
      <c r="AA47" s="129">
        <v>618469.57999999996</v>
      </c>
      <c r="AB47" s="129">
        <v>179146.62</v>
      </c>
    </row>
    <row r="48" spans="1:28" x14ac:dyDescent="0.2">
      <c r="A48" s="273" t="s">
        <v>2095</v>
      </c>
      <c r="B48" s="127">
        <v>364892.05</v>
      </c>
      <c r="C48" s="127">
        <v>0</v>
      </c>
      <c r="D48" s="127">
        <v>23429</v>
      </c>
      <c r="F48" s="273">
        <v>1382042.07</v>
      </c>
      <c r="G48" s="273">
        <v>215288.95999999999</v>
      </c>
      <c r="H48" s="128">
        <v>5399</v>
      </c>
      <c r="I48" s="128">
        <v>7800</v>
      </c>
      <c r="N48" s="273">
        <v>745.05</v>
      </c>
      <c r="O48" s="273">
        <v>216270.07999999999</v>
      </c>
      <c r="Q48" s="100">
        <v>623629.43000000005</v>
      </c>
      <c r="R48" s="100">
        <v>213475</v>
      </c>
      <c r="S48" s="100">
        <v>444.68</v>
      </c>
      <c r="U48" s="100">
        <v>805945</v>
      </c>
      <c r="V48" s="100">
        <v>106000</v>
      </c>
      <c r="W48" s="129">
        <v>1065263</v>
      </c>
      <c r="AA48" s="129">
        <v>563534.47</v>
      </c>
      <c r="AB48" s="129">
        <v>155104.74</v>
      </c>
    </row>
    <row r="49" spans="1:29" x14ac:dyDescent="0.2">
      <c r="A49" s="273" t="s">
        <v>2096</v>
      </c>
      <c r="B49" s="127">
        <v>590414.32999999996</v>
      </c>
      <c r="C49" s="127">
        <v>72600</v>
      </c>
      <c r="D49" s="127">
        <v>90850</v>
      </c>
      <c r="F49" s="273">
        <v>1420851.72</v>
      </c>
      <c r="G49" s="273">
        <v>343698.8</v>
      </c>
      <c r="H49" s="128">
        <v>14609</v>
      </c>
      <c r="I49" s="128">
        <v>8400</v>
      </c>
      <c r="L49" s="273">
        <v>206000.03</v>
      </c>
      <c r="O49" s="273">
        <v>2076002.99</v>
      </c>
      <c r="Q49" s="100">
        <v>1958768.49</v>
      </c>
      <c r="R49" s="100">
        <v>3666.64</v>
      </c>
      <c r="S49" s="100">
        <v>721.81</v>
      </c>
      <c r="U49" s="100">
        <v>1126683</v>
      </c>
      <c r="V49" s="100">
        <v>91100</v>
      </c>
      <c r="W49" s="129">
        <v>1813660</v>
      </c>
      <c r="AA49" s="129">
        <v>725547.74</v>
      </c>
      <c r="AB49" s="129">
        <v>194770.37</v>
      </c>
    </row>
    <row r="50" spans="1:29" x14ac:dyDescent="0.2">
      <c r="A50" s="273" t="s">
        <v>2097</v>
      </c>
      <c r="B50" s="127">
        <v>503132.24</v>
      </c>
      <c r="C50" s="127">
        <v>71400</v>
      </c>
      <c r="D50" s="127">
        <v>21858.33</v>
      </c>
      <c r="F50" s="273">
        <v>799641.23</v>
      </c>
      <c r="G50" s="273">
        <v>286391.5</v>
      </c>
      <c r="H50" s="128">
        <v>8944</v>
      </c>
      <c r="I50" s="128">
        <v>23380.55</v>
      </c>
      <c r="K50" s="128">
        <v>162.21</v>
      </c>
      <c r="N50" s="273">
        <v>1645.73</v>
      </c>
      <c r="O50" s="273">
        <v>2700044.99</v>
      </c>
      <c r="Q50" s="100">
        <v>1368547.09</v>
      </c>
      <c r="R50" s="100">
        <v>165225</v>
      </c>
      <c r="S50" s="100">
        <v>0</v>
      </c>
      <c r="U50" s="100">
        <v>642258</v>
      </c>
      <c r="V50" s="100">
        <v>78500</v>
      </c>
      <c r="W50" s="129">
        <v>1148693</v>
      </c>
      <c r="AA50" s="129">
        <v>422658.27</v>
      </c>
      <c r="AB50" s="129">
        <v>224138.28</v>
      </c>
    </row>
    <row r="51" spans="1:29" x14ac:dyDescent="0.2">
      <c r="A51" s="273" t="s">
        <v>2098</v>
      </c>
      <c r="B51" s="127">
        <v>436944.22</v>
      </c>
      <c r="C51" s="127">
        <v>0</v>
      </c>
      <c r="D51" s="127">
        <v>49525</v>
      </c>
      <c r="F51" s="273">
        <v>928163.01</v>
      </c>
      <c r="G51" s="273">
        <v>196577.49</v>
      </c>
      <c r="H51" s="128">
        <v>6024</v>
      </c>
      <c r="I51" s="128">
        <v>8400</v>
      </c>
      <c r="L51" s="273">
        <v>56933.39</v>
      </c>
      <c r="N51" s="273">
        <v>-278017.2</v>
      </c>
      <c r="O51" s="273">
        <v>1671717.03</v>
      </c>
      <c r="Q51" s="100">
        <v>1493643.68</v>
      </c>
      <c r="R51" s="100">
        <v>163634.16</v>
      </c>
      <c r="S51" s="100">
        <v>0</v>
      </c>
      <c r="U51" s="100">
        <v>823795</v>
      </c>
      <c r="V51" s="100">
        <v>107900</v>
      </c>
      <c r="W51" s="129">
        <v>1248316</v>
      </c>
      <c r="AA51" s="129">
        <v>970287.98</v>
      </c>
      <c r="AB51" s="129">
        <v>160032.85</v>
      </c>
    </row>
    <row r="52" spans="1:29" x14ac:dyDescent="0.2">
      <c r="A52" s="273" t="s">
        <v>2099</v>
      </c>
      <c r="B52" s="127">
        <v>758143.49</v>
      </c>
      <c r="C52" s="127">
        <v>0</v>
      </c>
      <c r="D52" s="127">
        <v>23805</v>
      </c>
      <c r="F52" s="273">
        <v>962764.55</v>
      </c>
      <c r="G52" s="273">
        <v>286911.09999999998</v>
      </c>
      <c r="H52" s="128">
        <v>7576</v>
      </c>
      <c r="I52" s="128">
        <v>10150</v>
      </c>
      <c r="K52" s="128">
        <v>0</v>
      </c>
      <c r="N52" s="273">
        <v>34491</v>
      </c>
      <c r="O52" s="273">
        <v>579857.57999999996</v>
      </c>
      <c r="Q52" s="100">
        <v>1122933.67</v>
      </c>
      <c r="R52" s="100">
        <v>397128</v>
      </c>
      <c r="S52" s="100">
        <v>826.88</v>
      </c>
      <c r="U52" s="100">
        <v>463440.73</v>
      </c>
      <c r="V52" s="100">
        <v>74400</v>
      </c>
      <c r="W52" s="129">
        <v>792612.73</v>
      </c>
      <c r="AA52" s="129">
        <v>820311.89</v>
      </c>
      <c r="AB52" s="129">
        <v>171868.05</v>
      </c>
    </row>
    <row r="53" spans="1:29" x14ac:dyDescent="0.2">
      <c r="A53" s="273" t="s">
        <v>2100</v>
      </c>
      <c r="B53" s="127">
        <v>446864.4</v>
      </c>
      <c r="C53" s="127">
        <v>0</v>
      </c>
      <c r="D53" s="127">
        <v>64555</v>
      </c>
      <c r="F53" s="273">
        <v>1238176.92</v>
      </c>
      <c r="G53" s="273">
        <v>365820.7</v>
      </c>
      <c r="H53" s="128">
        <v>10987</v>
      </c>
      <c r="I53" s="128">
        <v>6890</v>
      </c>
      <c r="K53" s="128">
        <v>208.45</v>
      </c>
      <c r="N53" s="273">
        <v>3.31</v>
      </c>
      <c r="O53" s="273">
        <v>446722.69</v>
      </c>
      <c r="Q53" s="100">
        <v>1191385</v>
      </c>
      <c r="S53" s="100">
        <v>535.21</v>
      </c>
      <c r="U53" s="100">
        <v>889640.5</v>
      </c>
      <c r="V53" s="100">
        <v>58400</v>
      </c>
      <c r="W53" s="129">
        <v>1192089.81</v>
      </c>
      <c r="AA53" s="129">
        <v>541202.37</v>
      </c>
      <c r="AB53" s="129">
        <v>207074.05</v>
      </c>
    </row>
    <row r="54" spans="1:29" x14ac:dyDescent="0.2">
      <c r="A54" s="273" t="s">
        <v>2103</v>
      </c>
      <c r="B54" s="127">
        <v>237337.35</v>
      </c>
      <c r="C54" s="127">
        <v>4000</v>
      </c>
      <c r="D54" s="127">
        <v>64616.36</v>
      </c>
      <c r="F54" s="273">
        <v>122108.36</v>
      </c>
      <c r="G54" s="273">
        <v>650122.12</v>
      </c>
      <c r="H54" s="128">
        <v>1350</v>
      </c>
      <c r="I54" s="128">
        <v>75492.210000000006</v>
      </c>
      <c r="K54" s="128">
        <v>37.380000000000003</v>
      </c>
      <c r="M54" s="273">
        <v>8348.7199999999993</v>
      </c>
      <c r="N54" s="273">
        <v>-561938.98</v>
      </c>
      <c r="O54" s="273">
        <v>1557377.06</v>
      </c>
      <c r="Q54" s="100">
        <v>439722.84</v>
      </c>
      <c r="R54" s="100">
        <v>100000</v>
      </c>
      <c r="S54" s="100">
        <v>203.05</v>
      </c>
      <c r="U54" s="100">
        <v>738698.9</v>
      </c>
      <c r="V54" s="100">
        <v>53950</v>
      </c>
      <c r="W54" s="129">
        <v>964173.9</v>
      </c>
      <c r="Z54" s="129">
        <v>19680</v>
      </c>
      <c r="AA54" s="129">
        <v>248074.17</v>
      </c>
      <c r="AB54" s="129">
        <v>117739.56</v>
      </c>
    </row>
    <row r="55" spans="1:29" x14ac:dyDescent="0.2">
      <c r="A55" s="273" t="s">
        <v>2104</v>
      </c>
      <c r="B55" s="127">
        <v>46275.95</v>
      </c>
      <c r="C55" s="127">
        <v>0</v>
      </c>
      <c r="D55" s="127">
        <v>70752.28</v>
      </c>
      <c r="F55" s="273">
        <v>166190.10999999999</v>
      </c>
      <c r="G55" s="273">
        <v>377943.06</v>
      </c>
      <c r="H55" s="128">
        <v>0</v>
      </c>
      <c r="I55" s="128">
        <v>80667.41</v>
      </c>
      <c r="K55" s="128">
        <v>233.38</v>
      </c>
      <c r="N55" s="273">
        <v>720769.1</v>
      </c>
      <c r="O55" s="273">
        <v>1296912.72</v>
      </c>
      <c r="Q55" s="100">
        <v>480631.47</v>
      </c>
      <c r="R55" s="100">
        <v>1200</v>
      </c>
      <c r="S55" s="100">
        <v>143.94999999999999</v>
      </c>
      <c r="U55" s="100">
        <v>812915.4</v>
      </c>
      <c r="V55" s="100">
        <v>1000</v>
      </c>
      <c r="W55" s="129">
        <v>1043261.4</v>
      </c>
      <c r="Z55" s="129">
        <v>1240</v>
      </c>
      <c r="AA55" s="129">
        <v>247023.49</v>
      </c>
      <c r="AB55" s="129">
        <v>74536.070000000007</v>
      </c>
      <c r="AC55" s="129">
        <v>10400</v>
      </c>
    </row>
    <row r="56" spans="1:29" x14ac:dyDescent="0.2">
      <c r="A56" s="273" t="s">
        <v>2105</v>
      </c>
      <c r="B56" s="127">
        <v>240886.22</v>
      </c>
      <c r="C56" s="127">
        <v>0</v>
      </c>
      <c r="D56" s="127">
        <v>35185.69</v>
      </c>
      <c r="F56" s="273">
        <v>65499.67</v>
      </c>
      <c r="G56" s="273">
        <v>347119</v>
      </c>
      <c r="H56" s="128">
        <v>0</v>
      </c>
      <c r="I56" s="128">
        <v>105955.03</v>
      </c>
      <c r="K56" s="128">
        <v>0</v>
      </c>
      <c r="N56" s="273">
        <v>-114393.63</v>
      </c>
      <c r="O56" s="273">
        <v>1593000.06</v>
      </c>
      <c r="Q56" s="100">
        <v>742473.05</v>
      </c>
      <c r="S56" s="100">
        <v>504.22</v>
      </c>
      <c r="U56" s="100">
        <v>946165.6</v>
      </c>
      <c r="V56" s="100">
        <v>14927</v>
      </c>
      <c r="W56" s="129">
        <v>1359075.6</v>
      </c>
      <c r="Z56" s="129">
        <v>4687</v>
      </c>
      <c r="AA56" s="129">
        <v>434876.26</v>
      </c>
      <c r="AB56" s="129">
        <v>99404.72</v>
      </c>
      <c r="AC56" s="129">
        <v>44460</v>
      </c>
    </row>
    <row r="57" spans="1:29" x14ac:dyDescent="0.2">
      <c r="A57" s="273" t="s">
        <v>2106</v>
      </c>
      <c r="B57" s="127">
        <v>192460.12</v>
      </c>
      <c r="C57" s="127">
        <v>0</v>
      </c>
      <c r="D57" s="127">
        <v>16403.32</v>
      </c>
      <c r="F57" s="273">
        <v>72402.899999999994</v>
      </c>
      <c r="G57" s="273">
        <v>338581.14</v>
      </c>
      <c r="H57" s="128">
        <v>0</v>
      </c>
      <c r="I57" s="128">
        <v>65050.86</v>
      </c>
      <c r="K57" s="128">
        <v>37.380000000000003</v>
      </c>
      <c r="N57" s="273">
        <v>-1369828.83</v>
      </c>
      <c r="O57" s="273">
        <v>1261656.71</v>
      </c>
      <c r="Q57" s="100">
        <v>591678.06000000006</v>
      </c>
      <c r="S57" s="100">
        <v>336.72</v>
      </c>
      <c r="U57" s="100">
        <v>847430.7</v>
      </c>
      <c r="V57" s="100">
        <v>5450</v>
      </c>
      <c r="W57" s="129">
        <v>1182125.7</v>
      </c>
      <c r="Z57" s="129">
        <v>11725.6</v>
      </c>
      <c r="AA57" s="129">
        <v>227913.08</v>
      </c>
      <c r="AB57" s="129">
        <v>63738.38</v>
      </c>
      <c r="AC57" s="129">
        <v>12527</v>
      </c>
    </row>
    <row r="58" spans="1:29" x14ac:dyDescent="0.2">
      <c r="A58" s="273" t="s">
        <v>2130</v>
      </c>
      <c r="B58" s="127">
        <v>126944.77</v>
      </c>
      <c r="C58" s="127">
        <v>0</v>
      </c>
      <c r="D58" s="127">
        <v>34509.08</v>
      </c>
      <c r="F58" s="273">
        <v>3</v>
      </c>
      <c r="G58" s="273">
        <v>298348.06</v>
      </c>
      <c r="H58" s="128">
        <v>6721</v>
      </c>
      <c r="I58" s="128">
        <v>57284.95</v>
      </c>
      <c r="K58" s="128">
        <v>1561.04</v>
      </c>
      <c r="N58" s="273">
        <v>299597.73</v>
      </c>
      <c r="O58" s="273">
        <v>2075132.5</v>
      </c>
      <c r="Q58" s="100">
        <v>517428.81</v>
      </c>
      <c r="R58" s="100">
        <v>59320</v>
      </c>
      <c r="S58" s="100">
        <v>314.7</v>
      </c>
      <c r="U58" s="100">
        <v>497578.6</v>
      </c>
      <c r="V58" s="100">
        <v>790</v>
      </c>
      <c r="W58" s="129">
        <v>637808.6</v>
      </c>
      <c r="Z58" s="129">
        <v>15516</v>
      </c>
      <c r="AA58" s="129">
        <v>348291.57</v>
      </c>
      <c r="AB58" s="129">
        <v>26431.37</v>
      </c>
      <c r="AC58" s="129">
        <v>29176</v>
      </c>
    </row>
    <row r="59" spans="1:29" x14ac:dyDescent="0.2">
      <c r="A59" s="273" t="s">
        <v>2131</v>
      </c>
      <c r="B59" s="127">
        <v>433416.32</v>
      </c>
      <c r="C59" s="127">
        <v>32300</v>
      </c>
      <c r="D59" s="127">
        <v>26433.14</v>
      </c>
      <c r="F59" s="273">
        <v>734744.5</v>
      </c>
      <c r="G59" s="273">
        <v>358546.05</v>
      </c>
      <c r="H59" s="128">
        <v>0</v>
      </c>
      <c r="I59" s="128">
        <v>60703.95</v>
      </c>
      <c r="N59" s="273">
        <v>1143321.92</v>
      </c>
      <c r="O59" s="273">
        <v>3409443.43</v>
      </c>
      <c r="Q59" s="100">
        <v>484904.39</v>
      </c>
      <c r="S59" s="100">
        <v>804.43</v>
      </c>
      <c r="U59" s="100">
        <v>814638.5</v>
      </c>
      <c r="V59" s="100">
        <v>50790</v>
      </c>
      <c r="W59" s="129">
        <v>1007498.5</v>
      </c>
      <c r="Z59" s="129">
        <v>5124</v>
      </c>
      <c r="AA59" s="129">
        <v>169928.68</v>
      </c>
      <c r="AB59" s="129">
        <v>101562.62</v>
      </c>
    </row>
    <row r="60" spans="1:29" x14ac:dyDescent="0.2">
      <c r="A60" s="273" t="s">
        <v>2110</v>
      </c>
      <c r="B60" s="127">
        <v>247453.53</v>
      </c>
      <c r="C60" s="127">
        <v>0</v>
      </c>
      <c r="D60" s="127">
        <v>24917.52</v>
      </c>
      <c r="F60" s="273">
        <v>4</v>
      </c>
      <c r="G60" s="273">
        <v>255398.67</v>
      </c>
      <c r="O60" s="273">
        <v>280935.62</v>
      </c>
      <c r="Q60" s="100">
        <v>661600.79</v>
      </c>
      <c r="U60" s="100">
        <v>499380</v>
      </c>
      <c r="W60" s="129">
        <v>761770</v>
      </c>
      <c r="AA60" s="129">
        <v>203747.09</v>
      </c>
      <c r="AB60" s="129">
        <v>15981.71</v>
      </c>
    </row>
    <row r="61" spans="1:29" x14ac:dyDescent="0.2">
      <c r="A61" s="273" t="s">
        <v>2111</v>
      </c>
      <c r="B61" s="127">
        <v>236366.15</v>
      </c>
      <c r="C61" s="127">
        <v>0</v>
      </c>
      <c r="D61" s="127">
        <v>26268.99</v>
      </c>
      <c r="F61" s="273">
        <v>729767.55</v>
      </c>
      <c r="G61" s="273">
        <v>126546.81</v>
      </c>
      <c r="O61" s="273">
        <v>179132.84</v>
      </c>
      <c r="Q61" s="100">
        <v>1381311.4</v>
      </c>
      <c r="W61" s="129">
        <v>1111010</v>
      </c>
      <c r="AA61" s="129">
        <v>116650</v>
      </c>
      <c r="AB61" s="129">
        <v>70345.31</v>
      </c>
    </row>
    <row r="62" spans="1:29" x14ac:dyDescent="0.2">
      <c r="A62" s="273" t="s">
        <v>2112</v>
      </c>
      <c r="B62" s="127">
        <v>239422.2</v>
      </c>
      <c r="C62" s="127">
        <v>0</v>
      </c>
      <c r="D62" s="127">
        <v>39527.72</v>
      </c>
      <c r="F62" s="273">
        <v>282780.48</v>
      </c>
      <c r="G62" s="273">
        <v>328782.5</v>
      </c>
      <c r="O62" s="273">
        <v>2768470.84</v>
      </c>
      <c r="Q62" s="100">
        <v>665639.65</v>
      </c>
      <c r="U62" s="100">
        <v>787500</v>
      </c>
      <c r="W62" s="129">
        <v>1168230</v>
      </c>
      <c r="AA62" s="129">
        <v>173757.45</v>
      </c>
      <c r="AB62" s="129">
        <v>151404.37</v>
      </c>
    </row>
    <row r="63" spans="1:29" x14ac:dyDescent="0.2">
      <c r="A63" s="273" t="s">
        <v>2113</v>
      </c>
      <c r="B63" s="127">
        <v>380124.25</v>
      </c>
      <c r="C63" s="127">
        <v>0</v>
      </c>
      <c r="D63" s="127">
        <v>3003.04</v>
      </c>
      <c r="F63" s="273">
        <v>323412.87</v>
      </c>
      <c r="G63" s="273">
        <v>67481</v>
      </c>
      <c r="O63" s="273">
        <v>2027508.56</v>
      </c>
      <c r="Q63" s="100">
        <v>803895.43</v>
      </c>
      <c r="U63" s="100">
        <v>767830</v>
      </c>
      <c r="W63" s="129">
        <v>1093350</v>
      </c>
      <c r="AA63" s="129">
        <v>185168.54</v>
      </c>
      <c r="AB63" s="129">
        <v>93066.69</v>
      </c>
    </row>
    <row r="64" spans="1:29" x14ac:dyDescent="0.2">
      <c r="A64" s="273" t="s">
        <v>2114</v>
      </c>
      <c r="B64" s="127">
        <v>20030.669999999998</v>
      </c>
      <c r="C64" s="127">
        <v>0</v>
      </c>
      <c r="D64" s="127">
        <v>2398.44</v>
      </c>
      <c r="F64" s="273">
        <v>715750.24</v>
      </c>
      <c r="G64" s="273">
        <v>267986.42</v>
      </c>
      <c r="O64" s="273">
        <v>179132.84</v>
      </c>
      <c r="Q64" s="100">
        <v>661061.71</v>
      </c>
      <c r="U64" s="100">
        <v>555100</v>
      </c>
      <c r="W64" s="129">
        <v>795175</v>
      </c>
      <c r="AA64" s="129">
        <v>469216.93</v>
      </c>
      <c r="AB64" s="129">
        <v>111892.31</v>
      </c>
    </row>
    <row r="65" spans="1:29" x14ac:dyDescent="0.2">
      <c r="A65" s="273" t="s">
        <v>2115</v>
      </c>
      <c r="B65" s="127">
        <v>532464.78</v>
      </c>
      <c r="C65" s="127">
        <v>178240</v>
      </c>
      <c r="D65" s="127">
        <v>59397.96</v>
      </c>
      <c r="F65" s="273">
        <v>2015848.44</v>
      </c>
      <c r="G65" s="273">
        <v>327231.90999999997</v>
      </c>
      <c r="K65" s="128">
        <v>100000</v>
      </c>
      <c r="N65" s="273">
        <v>-100631.36</v>
      </c>
      <c r="O65" s="273">
        <v>2752937.45</v>
      </c>
      <c r="Q65" s="100">
        <v>684383.2</v>
      </c>
      <c r="R65" s="100">
        <v>370630</v>
      </c>
      <c r="S65" s="100">
        <v>197.72</v>
      </c>
      <c r="U65" s="100">
        <v>1312290.78</v>
      </c>
      <c r="V65" s="100">
        <v>151744</v>
      </c>
      <c r="W65" s="129">
        <v>1589914.78</v>
      </c>
      <c r="AA65" s="129">
        <v>328953.65999999997</v>
      </c>
      <c r="AB65" s="129">
        <v>213024.26</v>
      </c>
    </row>
    <row r="66" spans="1:29" x14ac:dyDescent="0.2">
      <c r="A66" s="273" t="s">
        <v>2116</v>
      </c>
      <c r="B66" s="127">
        <v>368104.49</v>
      </c>
      <c r="C66" s="127">
        <v>65008.99</v>
      </c>
      <c r="D66" s="127">
        <v>98219.13</v>
      </c>
      <c r="F66" s="273">
        <v>1012942.13</v>
      </c>
      <c r="G66" s="273">
        <v>2368964.46</v>
      </c>
      <c r="I66" s="128">
        <v>0</v>
      </c>
      <c r="N66" s="273">
        <v>-1782115.22</v>
      </c>
      <c r="O66" s="273">
        <v>3437556.74</v>
      </c>
      <c r="Q66" s="100">
        <v>2853575.93</v>
      </c>
      <c r="R66" s="100">
        <v>200820</v>
      </c>
      <c r="S66" s="100">
        <v>463.92</v>
      </c>
      <c r="U66" s="100">
        <v>1318216</v>
      </c>
      <c r="V66" s="100">
        <v>250840</v>
      </c>
      <c r="W66" s="129">
        <v>1650596</v>
      </c>
      <c r="AA66" s="129">
        <v>274245.78000000003</v>
      </c>
      <c r="AB66" s="129">
        <v>386713.39</v>
      </c>
    </row>
    <row r="67" spans="1:29" x14ac:dyDescent="0.2">
      <c r="A67" s="273" t="s">
        <v>2117</v>
      </c>
      <c r="B67" s="127">
        <v>493390.26</v>
      </c>
      <c r="C67" s="127">
        <v>39035.5</v>
      </c>
      <c r="D67" s="127">
        <v>34821.24</v>
      </c>
      <c r="F67" s="273">
        <v>1338074.78</v>
      </c>
      <c r="G67" s="273">
        <v>372973.77</v>
      </c>
      <c r="I67" s="128">
        <v>0</v>
      </c>
      <c r="N67" s="273">
        <v>1185667.18</v>
      </c>
      <c r="O67" s="273">
        <v>785641.8</v>
      </c>
      <c r="Q67" s="100">
        <v>927218.33</v>
      </c>
      <c r="S67" s="100">
        <v>660.65</v>
      </c>
      <c r="U67" s="100">
        <v>1049454</v>
      </c>
      <c r="V67" s="100">
        <v>197100</v>
      </c>
      <c r="W67" s="129">
        <v>1411704</v>
      </c>
      <c r="AA67" s="129">
        <v>255940.61</v>
      </c>
      <c r="AB67" s="129">
        <v>137661.07999999999</v>
      </c>
      <c r="AC67" s="129">
        <v>28.72</v>
      </c>
    </row>
    <row r="68" spans="1:29" x14ac:dyDescent="0.2">
      <c r="A68" s="273" t="s">
        <v>2118</v>
      </c>
      <c r="B68" s="127">
        <v>299791.03000000003</v>
      </c>
      <c r="C68" s="127">
        <v>0</v>
      </c>
      <c r="D68" s="127">
        <v>62970.17</v>
      </c>
      <c r="F68" s="273">
        <v>628041.75</v>
      </c>
      <c r="G68" s="273">
        <v>290214.09999999998</v>
      </c>
      <c r="H68" s="128">
        <v>486</v>
      </c>
      <c r="I68" s="128">
        <v>5812.73</v>
      </c>
      <c r="K68" s="128">
        <v>1714.74</v>
      </c>
      <c r="M68" s="273">
        <v>3911913.09</v>
      </c>
      <c r="N68" s="273">
        <v>-4402332.66</v>
      </c>
      <c r="O68" s="273">
        <v>2929218.73</v>
      </c>
      <c r="Q68" s="100">
        <v>1648599.96</v>
      </c>
      <c r="R68" s="100">
        <v>202662</v>
      </c>
      <c r="S68" s="100">
        <v>2085.38</v>
      </c>
      <c r="U68" s="100">
        <v>764375.3</v>
      </c>
      <c r="W68" s="129">
        <v>1547439.3</v>
      </c>
      <c r="AA68" s="129">
        <v>535412.17000000004</v>
      </c>
      <c r="AB68" s="129">
        <v>278379.99</v>
      </c>
    </row>
    <row r="69" spans="1:29" x14ac:dyDescent="0.2">
      <c r="A69" s="273" t="s">
        <v>2119</v>
      </c>
      <c r="B69" s="127">
        <v>434525.17</v>
      </c>
      <c r="C69" s="127">
        <v>0</v>
      </c>
      <c r="D69" s="127">
        <v>24392.48</v>
      </c>
      <c r="F69" s="273">
        <v>1636427.13</v>
      </c>
      <c r="G69" s="273">
        <v>70842.59</v>
      </c>
      <c r="H69" s="128">
        <v>486</v>
      </c>
      <c r="N69" s="273">
        <v>-97763.86</v>
      </c>
      <c r="O69" s="273">
        <v>574529.34</v>
      </c>
      <c r="Q69" s="100">
        <v>921609.89</v>
      </c>
      <c r="S69" s="100">
        <v>2256.29</v>
      </c>
      <c r="U69" s="100">
        <v>486153.52</v>
      </c>
      <c r="W69" s="129">
        <v>785167.52</v>
      </c>
      <c r="AA69" s="129">
        <v>327628.78000000003</v>
      </c>
      <c r="AB69" s="129">
        <v>133424.97</v>
      </c>
    </row>
    <row r="70" spans="1:29" x14ac:dyDescent="0.2">
      <c r="A70" s="273" t="s">
        <v>2120</v>
      </c>
      <c r="B70" s="127">
        <v>443656.54</v>
      </c>
      <c r="C70" s="127">
        <v>58100</v>
      </c>
      <c r="D70" s="127">
        <v>49940.12</v>
      </c>
      <c r="F70" s="273">
        <v>269094.42</v>
      </c>
      <c r="G70" s="273">
        <v>410307.14</v>
      </c>
      <c r="N70" s="273">
        <v>2227.73</v>
      </c>
      <c r="O70" s="273">
        <v>2183187.2799999998</v>
      </c>
      <c r="Q70" s="100">
        <v>1981908.12</v>
      </c>
      <c r="S70" s="100">
        <v>613.70000000000005</v>
      </c>
      <c r="U70" s="100">
        <v>1227537.5</v>
      </c>
      <c r="W70" s="129">
        <v>1720995.5</v>
      </c>
      <c r="AA70" s="129">
        <v>662830.62</v>
      </c>
      <c r="AB70" s="129">
        <v>120558.52</v>
      </c>
    </row>
    <row r="71" spans="1:29" x14ac:dyDescent="0.2">
      <c r="A71" s="273" t="s">
        <v>2121</v>
      </c>
      <c r="B71" s="127">
        <v>1502385.05</v>
      </c>
      <c r="C71" s="127">
        <v>23000</v>
      </c>
      <c r="D71" s="127">
        <v>45555</v>
      </c>
      <c r="F71" s="273">
        <v>1795289.73</v>
      </c>
      <c r="G71" s="273">
        <v>327043.90000000002</v>
      </c>
      <c r="I71" s="128">
        <v>15680</v>
      </c>
      <c r="N71" s="273">
        <v>332614.73</v>
      </c>
      <c r="O71" s="273">
        <v>1562778.07</v>
      </c>
      <c r="Q71" s="100">
        <v>1303748.18</v>
      </c>
      <c r="S71" s="100">
        <v>3108.01</v>
      </c>
      <c r="U71" s="100">
        <v>605346</v>
      </c>
      <c r="W71" s="129">
        <v>1035326</v>
      </c>
      <c r="AA71" s="129">
        <v>579749.39</v>
      </c>
      <c r="AB71" s="129">
        <v>171189.18</v>
      </c>
    </row>
    <row r="72" spans="1:29" x14ac:dyDescent="0.2">
      <c r="A72" s="273" t="s">
        <v>2122</v>
      </c>
      <c r="B72" s="127">
        <v>1301280.0900000001</v>
      </c>
      <c r="C72" s="127">
        <v>0</v>
      </c>
      <c r="D72" s="127">
        <v>33000</v>
      </c>
      <c r="F72" s="273">
        <v>1318113.95</v>
      </c>
      <c r="G72" s="273">
        <v>439662.64</v>
      </c>
      <c r="H72" s="128">
        <v>5100</v>
      </c>
      <c r="I72" s="128">
        <v>26333.18</v>
      </c>
      <c r="J72" s="128">
        <v>13000</v>
      </c>
      <c r="N72" s="273">
        <v>827548.17</v>
      </c>
      <c r="O72" s="273">
        <v>1881658.83</v>
      </c>
      <c r="Q72" s="100">
        <v>2133934.69</v>
      </c>
      <c r="S72" s="100">
        <v>6940.94</v>
      </c>
      <c r="U72" s="100">
        <v>1399237.5</v>
      </c>
      <c r="W72" s="129">
        <v>2061713.5</v>
      </c>
      <c r="AA72" s="129">
        <v>804758.38</v>
      </c>
      <c r="AB72" s="129">
        <v>165405.57</v>
      </c>
    </row>
    <row r="73" spans="1:29" x14ac:dyDescent="0.2">
      <c r="A73" s="273" t="s">
        <v>2123</v>
      </c>
      <c r="B73" s="127">
        <v>946310.71</v>
      </c>
      <c r="C73" s="127">
        <v>0</v>
      </c>
      <c r="D73" s="127">
        <v>41441.160000000003</v>
      </c>
      <c r="F73" s="273">
        <v>426895.4</v>
      </c>
      <c r="G73" s="273">
        <v>167339.26</v>
      </c>
      <c r="I73" s="128">
        <v>63097.75</v>
      </c>
      <c r="N73" s="273">
        <v>156326.46</v>
      </c>
      <c r="O73" s="273">
        <v>1497958.46</v>
      </c>
      <c r="Q73" s="100">
        <v>810299.4</v>
      </c>
      <c r="S73" s="100">
        <v>3865.1</v>
      </c>
      <c r="U73" s="100">
        <v>604236.5</v>
      </c>
      <c r="W73" s="129">
        <v>820934.5</v>
      </c>
      <c r="AA73" s="129">
        <v>353900.73</v>
      </c>
      <c r="AB73" s="129">
        <v>81695.460000000006</v>
      </c>
    </row>
    <row r="74" spans="1:29" x14ac:dyDescent="0.2">
      <c r="A74" s="273" t="s">
        <v>2124</v>
      </c>
      <c r="B74" s="127">
        <v>125443.72</v>
      </c>
      <c r="C74" s="127">
        <v>0</v>
      </c>
      <c r="D74" s="127">
        <v>26492.83</v>
      </c>
      <c r="F74" s="273">
        <v>1144422.58</v>
      </c>
      <c r="G74" s="273">
        <v>175754.99</v>
      </c>
      <c r="H74" s="128">
        <v>162</v>
      </c>
      <c r="K74" s="128">
        <v>23373.91</v>
      </c>
      <c r="N74" s="273">
        <v>-505908.71</v>
      </c>
      <c r="O74" s="273">
        <v>2412599.04</v>
      </c>
      <c r="Q74" s="100">
        <v>859511.3</v>
      </c>
      <c r="S74" s="100">
        <v>974.62</v>
      </c>
      <c r="U74" s="100">
        <v>406553</v>
      </c>
      <c r="W74" s="129">
        <v>650603</v>
      </c>
      <c r="AA74" s="129">
        <v>404972.49</v>
      </c>
      <c r="AB74" s="129">
        <v>80956.66</v>
      </c>
    </row>
    <row r="75" spans="1:29" x14ac:dyDescent="0.2">
      <c r="A75" s="273" t="s">
        <v>2125</v>
      </c>
      <c r="B75" s="127">
        <v>787230.03</v>
      </c>
      <c r="C75" s="127">
        <v>52793</v>
      </c>
      <c r="D75" s="127">
        <v>26959</v>
      </c>
      <c r="F75" s="273">
        <v>1039693.5</v>
      </c>
      <c r="G75" s="273">
        <v>265890.53999999998</v>
      </c>
      <c r="I75" s="128">
        <v>49542.29</v>
      </c>
      <c r="K75" s="128">
        <v>200</v>
      </c>
      <c r="N75" s="273">
        <v>-484019.92</v>
      </c>
      <c r="O75" s="273">
        <v>2174520.91</v>
      </c>
      <c r="Q75" s="100">
        <v>1828714.28</v>
      </c>
      <c r="S75" s="100">
        <v>317.77</v>
      </c>
      <c r="U75" s="100">
        <v>1092553</v>
      </c>
      <c r="W75" s="129">
        <v>1604404</v>
      </c>
      <c r="Z75" s="129">
        <v>19621</v>
      </c>
      <c r="AA75" s="129">
        <v>619572.62</v>
      </c>
      <c r="AB75" s="129">
        <v>169040.13</v>
      </c>
    </row>
    <row r="76" spans="1:29" x14ac:dyDescent="0.2">
      <c r="A76" s="273" t="s">
        <v>2126</v>
      </c>
      <c r="B76" s="127">
        <v>732723.48</v>
      </c>
      <c r="C76" s="127">
        <v>3586.5</v>
      </c>
      <c r="D76" s="127">
        <v>37831.72</v>
      </c>
      <c r="F76" s="273">
        <v>1408153.29</v>
      </c>
      <c r="G76" s="273">
        <v>230612.74</v>
      </c>
      <c r="I76" s="128">
        <v>30444.31</v>
      </c>
      <c r="K76" s="128">
        <v>511.68</v>
      </c>
      <c r="N76" s="273">
        <v>-30298.37</v>
      </c>
      <c r="O76" s="273">
        <v>2426315.1</v>
      </c>
      <c r="Q76" s="100">
        <v>1339113.56</v>
      </c>
      <c r="R76" s="100">
        <v>286000</v>
      </c>
      <c r="S76" s="100">
        <v>821.6</v>
      </c>
      <c r="U76" s="100">
        <v>1416051</v>
      </c>
      <c r="W76" s="129">
        <v>1657631</v>
      </c>
      <c r="Z76" s="129">
        <v>30223</v>
      </c>
      <c r="AA76" s="129">
        <v>972874.27</v>
      </c>
      <c r="AB76" s="129">
        <v>213258.88</v>
      </c>
      <c r="AC76" s="129">
        <v>140000</v>
      </c>
    </row>
    <row r="77" spans="1:29" x14ac:dyDescent="0.2">
      <c r="A77" s="273" t="s">
        <v>2127</v>
      </c>
      <c r="B77" s="127">
        <v>332654.15000000002</v>
      </c>
      <c r="C77" s="127">
        <v>6917.88</v>
      </c>
      <c r="D77" s="127">
        <v>10095.99</v>
      </c>
      <c r="F77" s="273">
        <v>386910.44</v>
      </c>
      <c r="G77" s="273">
        <v>167865.25</v>
      </c>
      <c r="I77" s="128">
        <v>2330</v>
      </c>
      <c r="K77" s="128">
        <v>307.38</v>
      </c>
      <c r="M77" s="273">
        <v>-471125.88</v>
      </c>
      <c r="N77" s="273">
        <v>81210.16</v>
      </c>
      <c r="O77" s="273">
        <v>1120243.3</v>
      </c>
      <c r="Q77" s="100">
        <v>993314.38</v>
      </c>
      <c r="S77" s="100">
        <v>299.74</v>
      </c>
      <c r="U77" s="100">
        <v>297699.5</v>
      </c>
      <c r="W77" s="129">
        <v>669979.5</v>
      </c>
      <c r="Z77" s="129">
        <v>28954</v>
      </c>
      <c r="AA77" s="129">
        <v>289675.7</v>
      </c>
      <c r="AB77" s="129">
        <v>115602.46</v>
      </c>
      <c r="AC77" s="129">
        <v>645.21</v>
      </c>
    </row>
    <row r="78" spans="1:29" x14ac:dyDescent="0.2">
      <c r="A78" s="273" t="s">
        <v>2128</v>
      </c>
      <c r="B78" s="127">
        <v>387490.75</v>
      </c>
      <c r="C78" s="127">
        <v>31436.93</v>
      </c>
      <c r="D78" s="127">
        <v>45915.31</v>
      </c>
      <c r="F78" s="273">
        <v>1532086.84</v>
      </c>
      <c r="G78" s="273">
        <v>454493.44</v>
      </c>
      <c r="I78" s="128">
        <v>44905</v>
      </c>
      <c r="K78" s="128">
        <v>1647.25</v>
      </c>
      <c r="M78" s="273">
        <v>-629329.11</v>
      </c>
      <c r="N78" s="273">
        <v>73193.820000000007</v>
      </c>
      <c r="O78" s="273">
        <v>2732486.08</v>
      </c>
      <c r="Q78" s="100">
        <v>1377520.97</v>
      </c>
      <c r="S78" s="100">
        <v>276.18</v>
      </c>
      <c r="U78" s="100">
        <v>982436.11</v>
      </c>
      <c r="W78" s="129">
        <v>1358446.11</v>
      </c>
      <c r="Z78" s="129">
        <v>24028</v>
      </c>
      <c r="AA78" s="129">
        <v>516296.4</v>
      </c>
      <c r="AB78" s="129">
        <v>217539.52</v>
      </c>
    </row>
    <row r="79" spans="1:29" x14ac:dyDescent="0.2">
      <c r="A79" s="273" t="s">
        <v>2129</v>
      </c>
      <c r="B79" s="127">
        <v>2569017.6</v>
      </c>
      <c r="C79" s="127">
        <v>36950</v>
      </c>
      <c r="D79" s="127">
        <v>7448.3</v>
      </c>
      <c r="F79" s="273">
        <v>2017946.99</v>
      </c>
      <c r="G79" s="273">
        <v>243878.82</v>
      </c>
      <c r="I79" s="128">
        <v>18569.43</v>
      </c>
      <c r="M79" s="273">
        <v>549853.89</v>
      </c>
      <c r="N79" s="273">
        <v>83878.02</v>
      </c>
      <c r="O79" s="273">
        <v>3283107.89</v>
      </c>
      <c r="Q79" s="100">
        <v>2786570.76</v>
      </c>
      <c r="S79" s="100">
        <v>2377.6</v>
      </c>
      <c r="U79" s="100">
        <v>493500.68</v>
      </c>
      <c r="W79" s="129">
        <v>855264.68</v>
      </c>
      <c r="Z79" s="129">
        <v>21668</v>
      </c>
      <c r="AA79" s="129">
        <v>1004332.21</v>
      </c>
      <c r="AB79" s="129">
        <v>292241.93</v>
      </c>
    </row>
    <row r="80" spans="1:29" x14ac:dyDescent="0.2">
      <c r="A80" s="273" t="s">
        <v>2133</v>
      </c>
      <c r="B80" s="127">
        <v>295784.49</v>
      </c>
      <c r="C80" s="127">
        <v>0</v>
      </c>
      <c r="D80" s="127">
        <v>4332</v>
      </c>
      <c r="F80" s="273">
        <v>747703.62</v>
      </c>
      <c r="G80" s="273">
        <v>230397.4</v>
      </c>
      <c r="I80" s="128">
        <v>710.48</v>
      </c>
      <c r="N80" s="273">
        <v>-399039.74</v>
      </c>
      <c r="O80" s="273">
        <v>1600443.98</v>
      </c>
      <c r="Q80" s="100">
        <v>1049336.22</v>
      </c>
      <c r="S80" s="100">
        <v>310.3</v>
      </c>
      <c r="U80" s="100">
        <v>565141.5</v>
      </c>
      <c r="W80" s="129">
        <v>922851.5</v>
      </c>
      <c r="Z80" s="129">
        <v>15494</v>
      </c>
      <c r="AA80" s="129">
        <v>407998.39</v>
      </c>
      <c r="AB80" s="129">
        <v>145966.66</v>
      </c>
    </row>
    <row r="81" spans="1:29" x14ac:dyDescent="0.2">
      <c r="A81" s="273" t="s">
        <v>2101</v>
      </c>
      <c r="B81" s="127">
        <v>2779.78</v>
      </c>
      <c r="C81" s="127">
        <v>0</v>
      </c>
      <c r="D81" s="127">
        <v>36793.620000000003</v>
      </c>
      <c r="F81" s="273">
        <v>863495.72</v>
      </c>
      <c r="G81" s="273">
        <v>436710.53</v>
      </c>
      <c r="I81" s="128">
        <v>9200</v>
      </c>
      <c r="M81" s="273">
        <v>-275996.40000000002</v>
      </c>
      <c r="N81" s="273">
        <v>1626912.2</v>
      </c>
      <c r="O81" s="273">
        <v>4010</v>
      </c>
      <c r="Q81" s="100">
        <v>396088.1</v>
      </c>
      <c r="S81" s="100">
        <v>58.41</v>
      </c>
      <c r="U81" s="100">
        <v>565288.5</v>
      </c>
      <c r="V81" s="100">
        <v>33900</v>
      </c>
      <c r="W81" s="129">
        <v>679388.5</v>
      </c>
      <c r="Y81" s="129">
        <v>8171</v>
      </c>
      <c r="AA81" s="129">
        <v>287358.74</v>
      </c>
      <c r="AB81" s="129">
        <v>33053.919999999998</v>
      </c>
      <c r="AC81" s="129">
        <v>8600</v>
      </c>
    </row>
    <row r="82" spans="1:29" x14ac:dyDescent="0.2">
      <c r="A82" s="273" t="s">
        <v>2102</v>
      </c>
      <c r="B82" s="127">
        <v>827316.26</v>
      </c>
      <c r="C82" s="127">
        <v>83928</v>
      </c>
      <c r="D82" s="127">
        <v>12666.95</v>
      </c>
      <c r="F82" s="273">
        <v>4</v>
      </c>
      <c r="G82" s="273">
        <v>437916.31</v>
      </c>
      <c r="I82" s="128">
        <v>13315</v>
      </c>
      <c r="M82" s="273">
        <v>3641396.01</v>
      </c>
      <c r="N82" s="273">
        <v>-5243651.0599999996</v>
      </c>
      <c r="O82" s="273">
        <v>1891796.64</v>
      </c>
      <c r="Q82" s="100">
        <v>1766609.78</v>
      </c>
      <c r="S82" s="100">
        <v>989.07</v>
      </c>
      <c r="U82" s="100">
        <v>1315216.97</v>
      </c>
      <c r="V82" s="100">
        <v>423140.64</v>
      </c>
      <c r="W82" s="129">
        <v>468815.5</v>
      </c>
      <c r="Y82" s="129">
        <v>39753</v>
      </c>
      <c r="Z82" s="129">
        <v>2675</v>
      </c>
      <c r="AA82" s="129">
        <v>1652641.11</v>
      </c>
      <c r="AB82" s="129">
        <v>20966.919999999998</v>
      </c>
      <c r="AC82" s="129">
        <v>239925</v>
      </c>
    </row>
    <row r="83" spans="1:29" x14ac:dyDescent="0.2">
      <c r="A83" s="273" t="s">
        <v>2107</v>
      </c>
      <c r="B83" s="127">
        <v>219175.17</v>
      </c>
      <c r="C83" s="127">
        <v>0</v>
      </c>
      <c r="D83" s="127">
        <v>21268.46</v>
      </c>
      <c r="F83" s="273">
        <v>137385.49</v>
      </c>
      <c r="G83" s="273">
        <v>413307.84</v>
      </c>
      <c r="I83" s="128">
        <v>52550</v>
      </c>
      <c r="M83" s="273">
        <v>-148662.24</v>
      </c>
      <c r="N83" s="273">
        <v>-946761.42</v>
      </c>
      <c r="O83" s="273">
        <v>1831896.95</v>
      </c>
      <c r="Q83" s="100">
        <v>632824.18999999994</v>
      </c>
      <c r="S83" s="100">
        <v>452.82</v>
      </c>
      <c r="U83" s="100">
        <v>1405365</v>
      </c>
      <c r="V83" s="100">
        <v>13300</v>
      </c>
      <c r="W83" s="129">
        <v>1436112</v>
      </c>
      <c r="Y83" s="129">
        <v>21412</v>
      </c>
      <c r="AA83" s="129">
        <v>474734.35</v>
      </c>
      <c r="AB83" s="129">
        <v>97919.99</v>
      </c>
    </row>
    <row r="84" spans="1:29" x14ac:dyDescent="0.2">
      <c r="A84" s="273" t="s">
        <v>2108</v>
      </c>
      <c r="B84" s="127">
        <v>1090.93</v>
      </c>
      <c r="C84" s="127">
        <v>10000</v>
      </c>
      <c r="D84" s="127">
        <v>14550.45</v>
      </c>
      <c r="F84" s="273">
        <v>12</v>
      </c>
      <c r="G84" s="273">
        <v>184095.01</v>
      </c>
      <c r="I84" s="128">
        <v>20148</v>
      </c>
      <c r="M84" s="273">
        <v>-126206806.29000001</v>
      </c>
      <c r="N84" s="273">
        <v>126075390.70999999</v>
      </c>
      <c r="O84" s="273">
        <v>352730.98</v>
      </c>
      <c r="Q84" s="100">
        <v>480092.8</v>
      </c>
      <c r="S84" s="100">
        <v>24.27</v>
      </c>
      <c r="U84" s="100">
        <v>1065139.6000000001</v>
      </c>
      <c r="V84" s="100">
        <v>13300</v>
      </c>
      <c r="W84" s="129">
        <v>1153095.6000000001</v>
      </c>
      <c r="Y84" s="129">
        <v>9587</v>
      </c>
      <c r="AA84" s="129">
        <v>399543.87</v>
      </c>
      <c r="AB84" s="129">
        <v>22647.21</v>
      </c>
    </row>
    <row r="85" spans="1:29" x14ac:dyDescent="0.2">
      <c r="A85" s="273" t="s">
        <v>2109</v>
      </c>
      <c r="B85" s="127">
        <v>84112.77</v>
      </c>
      <c r="C85" s="127">
        <v>0</v>
      </c>
      <c r="D85" s="127">
        <v>21225.96</v>
      </c>
      <c r="F85" s="273">
        <v>1981889.37</v>
      </c>
      <c r="G85" s="273">
        <v>2548897.63</v>
      </c>
      <c r="I85" s="128">
        <v>6067</v>
      </c>
      <c r="N85" s="273">
        <v>4801002.5599999996</v>
      </c>
      <c r="Q85" s="100">
        <v>373616.23</v>
      </c>
      <c r="S85" s="100">
        <v>236.65</v>
      </c>
      <c r="U85" s="100">
        <v>1289859</v>
      </c>
      <c r="V85" s="100">
        <v>13300</v>
      </c>
      <c r="W85" s="129">
        <v>1180829</v>
      </c>
      <c r="Y85" s="129">
        <v>16124</v>
      </c>
      <c r="AA85" s="129">
        <v>465439.42</v>
      </c>
      <c r="AB85" s="129">
        <v>163250.29</v>
      </c>
      <c r="AC85" s="129">
        <v>2100</v>
      </c>
    </row>
    <row r="86" spans="1:29" x14ac:dyDescent="0.2">
      <c r="A86" s="273" t="s">
        <v>2132</v>
      </c>
      <c r="B86" s="127">
        <v>10</v>
      </c>
      <c r="D86" s="127">
        <v>0</v>
      </c>
      <c r="E86" s="127">
        <v>0</v>
      </c>
      <c r="F86" s="273">
        <v>144054.35999999999</v>
      </c>
      <c r="G86" s="273">
        <v>6</v>
      </c>
      <c r="K86" s="128">
        <v>10</v>
      </c>
      <c r="N86" s="273">
        <v>116690.76</v>
      </c>
      <c r="O86" s="273">
        <v>31316.240000000002</v>
      </c>
      <c r="U86" s="100">
        <v>330700.40000000002</v>
      </c>
      <c r="V86" s="100">
        <v>265110.40000000002</v>
      </c>
      <c r="W86" s="129">
        <v>380310.4</v>
      </c>
      <c r="Z86" s="129">
        <v>3472</v>
      </c>
      <c r="AA86" s="129">
        <v>212028.4</v>
      </c>
      <c r="AB86" s="129">
        <v>3946.64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</vt:i4>
      </vt:variant>
    </vt:vector>
  </HeadingPairs>
  <TitlesOfParts>
    <vt:vector size="18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Anniz</cp:lastModifiedBy>
  <cp:lastPrinted>2019-06-05T07:43:03Z</cp:lastPrinted>
  <dcterms:created xsi:type="dcterms:W3CDTF">2018-02-08T06:24:17Z</dcterms:created>
  <dcterms:modified xsi:type="dcterms:W3CDTF">2019-06-05T07:43:48Z</dcterms:modified>
</cp:coreProperties>
</file>